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750" yWindow="540" windowWidth="24000" windowHeight="9735" activeTab="3"/>
  </bookViews>
  <sheets>
    <sheet name="NASLOV" sheetId="2" r:id="rId1"/>
    <sheet name="GOR" sheetId="1" r:id="rId2"/>
    <sheet name="VIK" sheetId="3" r:id="rId3"/>
    <sheet name="REKAPITULACIJA" sheetId="5" r:id="rId4"/>
  </sheets>
  <externalReferences>
    <externalReference r:id="rId5"/>
    <externalReference r:id="rId6"/>
    <externalReference r:id="rId7"/>
    <externalReference r:id="rId8"/>
  </externalReferences>
  <definedNames>
    <definedName name="_______ns1" localSheetId="3">'[1]1'!#REF!</definedName>
    <definedName name="_______ns1">'[1]1'!#REF!</definedName>
    <definedName name="______ns1" localSheetId="3">'[1]1'!#REF!</definedName>
    <definedName name="______ns1">'[1]1'!#REF!</definedName>
    <definedName name="_____ns1">'[1]1'!#REF!</definedName>
    <definedName name="____ns1">'[1]1'!#REF!</definedName>
    <definedName name="___ns1" localSheetId="3">'[1]1'!#REF!</definedName>
    <definedName name="__ns1">'[1]1'!#REF!</definedName>
    <definedName name="_ns1">'[1]1'!#REF!</definedName>
    <definedName name="a">#REF!</definedName>
    <definedName name="b">#REF!</definedName>
    <definedName name="DOL">#REF!</definedName>
    <definedName name="DOLAR">'[3]Opći podaci'!$B$5</definedName>
    <definedName name="EU">#REF!</definedName>
    <definedName name="EUR">'[3]Opći podaci'!$B$4</definedName>
    <definedName name="Excel">#REF!</definedName>
    <definedName name="Excel_2">#REF!</definedName>
    <definedName name="Excel_BuiltIn_Print_Area" localSheetId="3">#REF!</definedName>
    <definedName name="Excel_BuiltIn_Print_Area">#REF!</definedName>
    <definedName name="Excel_BuiltIn_Print_Area_1" localSheetId="3">#REF!</definedName>
    <definedName name="Excel_BuiltIn_Print_Area_1">#REF!</definedName>
    <definedName name="Excel_BuiltIn_Print_Area_1___1">#REF!</definedName>
    <definedName name="Excel_BuiltIn_Print_Area_2" localSheetId="3">#REF!</definedName>
    <definedName name="Excel_BuiltIn_Print_Area_2">#REF!</definedName>
    <definedName name="Excel_BuiltIn_Print_Area_3">#REF!</definedName>
    <definedName name="Excel_BuiltIn_Print_Area_4">#REF!</definedName>
    <definedName name="Excel_BuiltIn_Print_Area_5">#REF!</definedName>
    <definedName name="Excel_BuiltIn_Print_Area_6">#REF!</definedName>
    <definedName name="Excel_BuiltIn_Print_Area_7">#REF!</definedName>
    <definedName name="Excel_BuiltIn_Print_Area_8">#REF!</definedName>
    <definedName name="Excel_BuiltIn_Print_Area_9">"$"</definedName>
    <definedName name="Excel_BuiltIn_Print_Titles_1">#REF!</definedName>
    <definedName name="Excel_BuiltIn_Print_Titles_1___1">#REF!</definedName>
    <definedName name="Excel_BuiltIn_Print_Titles_1_1">#REF!</definedName>
    <definedName name="Excel_BuiltIn_Print_Titles_2">#REF!</definedName>
    <definedName name="Excel_BuiltIn_Print_Titles_3">#REF!</definedName>
    <definedName name="Excel_BuiltIn_Print_Titles_4">#REF!</definedName>
    <definedName name="Excel_BuiltIn_Print_Titles_5">#REF!</definedName>
    <definedName name="Excel_BuiltIn_Print_Titles_6">#REF!</definedName>
    <definedName name="Excel_BuiltIn_Print_Titles_6___6">#REF!</definedName>
    <definedName name="Excel_BuiltIn_Print_Titles_7">#REF!</definedName>
    <definedName name="Excel_BuiltIn_Print_Titles_8">#REF!</definedName>
    <definedName name="Excel_BuiltIn_Print_Titles_9">#REF!</definedName>
    <definedName name="H_g">#REF!</definedName>
    <definedName name="HH_g">#REF!</definedName>
    <definedName name="KS">#REF!</definedName>
    <definedName name="MICKO1">'[3]Opći podaci'!$F$8</definedName>
    <definedName name="MIKI1">'[3]Opći podaci'!$G$8</definedName>
    <definedName name="MRŽ1">'[3]Opći podaci'!$C$8</definedName>
    <definedName name="MRŽ9">'[3]Opći podaci'!$D$8</definedName>
    <definedName name="OLE_LINK1" localSheetId="2">VIK!#REF!</definedName>
    <definedName name="PERO1">'[3]Opći podaci'!$E$8</definedName>
    <definedName name="_xlnm.Print_Area" localSheetId="1">GOR!$A$1:$F$255</definedName>
    <definedName name="_xlnm.Print_Area" localSheetId="0">NASLOV!$A$1:$C$46</definedName>
    <definedName name="_xlnm.Print_Area" localSheetId="3">REKAPITULACIJA!$A$1:$I$26</definedName>
    <definedName name="_xlnm.Print_Area" localSheetId="2">VIK!$A$1:$F$100</definedName>
    <definedName name="Print_Area_MI" localSheetId="3">#REF!</definedName>
    <definedName name="Print_Area_MI">#REF!</definedName>
    <definedName name="_xlnm.Print_Titles" localSheetId="1">GOR!$5:$5</definedName>
    <definedName name="RSAT">#REF!</definedName>
    <definedName name="st">'[1]20'!$I$1</definedName>
    <definedName name="TR">#REF!</definedName>
    <definedName name="v_max">#REF!</definedName>
    <definedName name="VUKI1">'[3]Opći podaci'!$H$8</definedName>
    <definedName name="ZT">#REF!</definedName>
  </definedNames>
  <calcPr calcId="145621"/>
</workbook>
</file>

<file path=xl/calcChain.xml><?xml version="1.0" encoding="utf-8"?>
<calcChain xmlns="http://schemas.openxmlformats.org/spreadsheetml/2006/main">
  <c r="F156" i="1" l="1"/>
  <c r="F155" i="1"/>
  <c r="A154" i="1"/>
  <c r="F122" i="1"/>
  <c r="F128" i="1"/>
  <c r="A147" i="1"/>
  <c r="F224" i="1"/>
  <c r="F221" i="1"/>
  <c r="F152" i="1"/>
  <c r="F151" i="1"/>
  <c r="F150" i="1"/>
  <c r="F149" i="1"/>
  <c r="F148" i="1"/>
  <c r="F210" i="1"/>
  <c r="F206" i="1"/>
  <c r="F208" i="1"/>
  <c r="F57" i="3" l="1"/>
  <c r="F144" i="1" l="1"/>
  <c r="F220" i="1" l="1"/>
  <c r="F84" i="3" l="1"/>
  <c r="F82" i="3"/>
  <c r="F86" i="3" s="1"/>
  <c r="F95" i="3" s="1"/>
  <c r="F74" i="3"/>
  <c r="F71" i="3"/>
  <c r="F68" i="3"/>
  <c r="F65" i="3"/>
  <c r="F62" i="3"/>
  <c r="F59" i="3"/>
  <c r="F56" i="3"/>
  <c r="F49" i="3"/>
  <c r="F46" i="3"/>
  <c r="F42" i="3"/>
  <c r="F39" i="3"/>
  <c r="F36" i="3"/>
  <c r="F33" i="3"/>
  <c r="F30" i="3"/>
  <c r="F29" i="3"/>
  <c r="F26" i="3"/>
  <c r="F23" i="3"/>
  <c r="F51" i="3" l="1"/>
  <c r="F91" i="3" s="1"/>
  <c r="F77" i="3"/>
  <c r="F93" i="3" s="1"/>
  <c r="A198" i="1"/>
  <c r="A201" i="1" s="1"/>
  <c r="F199" i="1"/>
  <c r="F213" i="1"/>
  <c r="F75" i="1"/>
  <c r="F97" i="3" l="1"/>
  <c r="I19" i="5" s="1"/>
  <c r="F216" i="1"/>
  <c r="F136" i="1"/>
  <c r="F135" i="1"/>
  <c r="F105" i="1"/>
  <c r="F145" i="1"/>
  <c r="F143" i="1"/>
  <c r="F78" i="1"/>
  <c r="F98" i="3" l="1"/>
  <c r="F99" i="3" s="1"/>
  <c r="F69" i="1"/>
  <c r="A204" i="1"/>
  <c r="A212" i="1" s="1"/>
  <c r="A215" i="1" s="1"/>
  <c r="A219" i="1" s="1"/>
  <c r="A223" i="1" s="1"/>
  <c r="F202" i="1"/>
  <c r="F173" i="1" l="1"/>
  <c r="F217" i="1"/>
  <c r="F93" i="1"/>
  <c r="F102" i="1" l="1"/>
  <c r="F108" i="1" l="1"/>
  <c r="F176" i="1"/>
  <c r="F111" i="1"/>
  <c r="F170" i="1"/>
  <c r="F169" i="1" l="1"/>
  <c r="F163" i="1"/>
  <c r="F140" i="1"/>
  <c r="F139" i="1"/>
  <c r="F127" i="1"/>
  <c r="A120" i="1"/>
  <c r="F99" i="1"/>
  <c r="D66" i="1"/>
  <c r="B251" i="1" l="1"/>
  <c r="B250" i="1"/>
  <c r="B249" i="1"/>
  <c r="B248" i="1"/>
  <c r="B247" i="1"/>
  <c r="B246" i="1"/>
  <c r="F231" i="1"/>
  <c r="F196" i="1"/>
  <c r="F225" i="1" s="1"/>
  <c r="F189" i="1"/>
  <c r="F186" i="1"/>
  <c r="A185" i="1"/>
  <c r="A188" i="1" s="1"/>
  <c r="F183" i="1"/>
  <c r="F166" i="1"/>
  <c r="F177" i="1" s="1"/>
  <c r="A165" i="1"/>
  <c r="A168" i="1" s="1"/>
  <c r="A172" i="1" s="1"/>
  <c r="A175" i="1" s="1"/>
  <c r="F132" i="1"/>
  <c r="F131" i="1"/>
  <c r="F126" i="1"/>
  <c r="F123" i="1"/>
  <c r="F121" i="1"/>
  <c r="A125" i="1"/>
  <c r="F96" i="1"/>
  <c r="F90" i="1"/>
  <c r="F87" i="1"/>
  <c r="F84" i="1"/>
  <c r="F81" i="1"/>
  <c r="F72" i="1"/>
  <c r="F66" i="1"/>
  <c r="A65" i="1"/>
  <c r="A68" i="1" s="1"/>
  <c r="A71" i="1" s="1"/>
  <c r="F63" i="1"/>
  <c r="F157" i="1" l="1"/>
  <c r="F247" i="1" s="1"/>
  <c r="F250" i="1"/>
  <c r="A74" i="1"/>
  <c r="A77" i="1" s="1"/>
  <c r="A80" i="1" s="1"/>
  <c r="A130" i="1"/>
  <c r="F248" i="1"/>
  <c r="F232" i="1"/>
  <c r="F251" i="1" s="1"/>
  <c r="E238" i="1" s="1"/>
  <c r="F112" i="1"/>
  <c r="F246" i="1" s="1"/>
  <c r="F190" i="1"/>
  <c r="F249" i="1" s="1"/>
  <c r="A134" i="1" l="1"/>
  <c r="A138" i="1" s="1"/>
  <c r="A142" i="1" s="1"/>
  <c r="F238" i="1"/>
  <c r="F239" i="1" s="1"/>
  <c r="F252" i="1" s="1"/>
  <c r="F253" i="1" s="1"/>
  <c r="I17" i="5" s="1"/>
  <c r="I22" i="5" s="1"/>
  <c r="I24" i="5" s="1"/>
  <c r="I26" i="5" s="1"/>
  <c r="A83" i="1"/>
  <c r="A86" i="1" s="1"/>
  <c r="A89" i="1" s="1"/>
  <c r="A92" i="1" s="1"/>
  <c r="A95" i="1" s="1"/>
  <c r="A98" i="1" s="1"/>
  <c r="A101" i="1" s="1"/>
  <c r="F254" i="1" l="1"/>
  <c r="F255" i="1" s="1"/>
  <c r="A104" i="1"/>
  <c r="A107" i="1" s="1"/>
  <c r="A110" i="1" s="1"/>
</calcChain>
</file>

<file path=xl/sharedStrings.xml><?xml version="1.0" encoding="utf-8"?>
<sst xmlns="http://schemas.openxmlformats.org/spreadsheetml/2006/main" count="439" uniqueCount="300">
  <si>
    <t>TROŠKOVNIK GRAĐEVINSKO OBRTNIČKIH RADOVA</t>
  </si>
  <si>
    <t>r.br.</t>
  </si>
  <si>
    <t>opis stavke</t>
  </si>
  <si>
    <t>jed</t>
  </si>
  <si>
    <t>količina</t>
  </si>
  <si>
    <t>jedinična cijena</t>
  </si>
  <si>
    <t>ukupno</t>
  </si>
  <si>
    <t xml:space="preserve">OPĆI UVJETI UZ TROŠKOVNIK </t>
  </si>
  <si>
    <t>Svi materijali koji se ugrađuju moraju zadovoljiti  uvjete sukladno važećem Tehničkom propisu o građevnim proizvodima.</t>
  </si>
  <si>
    <t>Izvoditelj radova dužan je prije početka radova kontrolirati kote postojećeg terena u odnosu na relativnu +/- 0,00 kotu kod svih ulaza i kod svih unutarnjih i vanjskih podnih ploča.</t>
  </si>
  <si>
    <t>Izvoditelj radova dužan je prije početka radova kontrolirati vlažnost podloge za postavu svih podnih obloga i iste postavljati na podlogu odgovarajuće vlažnosti za pojedini materijal podne obloge.</t>
  </si>
  <si>
    <t>Sve mjere u planovima provjeriti u naravi. Svu kontrolu vršiti bez posebne naplate.</t>
  </si>
  <si>
    <t>Sve štete učinjene prilikom rada na vlastitim ili tuđim radovima imaju se ukloniti na račun počinitelja.</t>
  </si>
  <si>
    <t>Svi nekvalitetni radovi imaju se otkloniti i zamijeniti ispravnim, bez bilo kakve odštete od strane investitora.</t>
  </si>
  <si>
    <t>Ako opis bilo koje stavke dovodi izvođača u sumnju o načinu izvedbe, treba pravovremeno tražiti objašnjenje od projektanta.</t>
  </si>
  <si>
    <t>Jedinična cijena sadrži sve ono nabrojano kod opisa pojedine grupe radova te se na taj način vrši i obračun istih.</t>
  </si>
  <si>
    <t>Jediničnom cijenom treba obuhvatiti sve elemente, kako slijedi:</t>
  </si>
  <si>
    <t>A/</t>
  </si>
  <si>
    <t>MATERIJAL</t>
  </si>
  <si>
    <t>Pod tim nazivom se podrazumjeva cijena materijala tj. dobavna cijena i to kako glavnog materijala, tako i pomoćnog, veznog materijala i sl., a upotrebljeni materijal, kojeg izvođač dobavlja i ugrađuje, mora odgovarati standardima (HRN) i za iste podastrijeti važeće certifikate i  isprave o sukladnosti i to prije početka pojedinih radova. Sve materijale izvođač mora redovno i pravovremeno dobaviti da ne dođe do zastoja u građenju.</t>
  </si>
  <si>
    <t>U cijenu materijala uključena je i cijena transportnih troškova bez obzira na prijevozno sredstvo sa svim prijenosima, utovarima i istovarima, te uskladištenje i čuvanje na gradilištu od unošenja (prebacivanje, zaštita i sl.), kao i davanje potrebnih uzoraka.</t>
  </si>
  <si>
    <t>Uskladištenje materijala treba provesti tako da materijal bude osiguran od vlaženja i lomova, jer se samo neoštećen i kvalitetan smije ugrađivati. Ovo se odnosi na sve gotove prefabrikate, obrtničke proizvode i materijal za obrtničke radove. Vezna sredstva također moraju biti prvorazredna. Cement, opeka, kameni agregat, pijesak, bitumen i sl. treba ispitati prema važećim tehničkim propisima i atesete predočiti nadzornom inženjeru.</t>
  </si>
  <si>
    <t>B/</t>
  </si>
  <si>
    <t>RAD</t>
  </si>
  <si>
    <t xml:space="preserve">U kalkulaciji rada treba uključiti sav rad, kako glavni tako i pomoćni, te sav unutarnji transport kao i čišćenje prostora u tijeku radova te odvoz šute i viška materijala s gradilišta. </t>
  </si>
  <si>
    <t>Ujedno treba uključiti sav rad oko zaštite gotovih konstrukcija i dijelova objekta od štetnog utjecaja vrućine, hladnoće i sl.</t>
  </si>
  <si>
    <t>C/</t>
  </si>
  <si>
    <t xml:space="preserve"> SKELE</t>
  </si>
  <si>
    <t xml:space="preserve">Skela mora biti na vrijeme postavljena kako ne bi nastao zastoj u radu. Pod pojmom skela podrazumjeva se i prilaz istoj, te ograda. Kod zemljanih radova u jediničnu cijenu ulaze razupore, te mostovi za prebacivanje iskopa većih dubina. </t>
  </si>
  <si>
    <t>D/</t>
  </si>
  <si>
    <t xml:space="preserve"> OPLATA</t>
  </si>
  <si>
    <t>Kod izrade oplate predviđeno je podupiranje, uklještenja, te postave i skidanje iste. U cijenu ulazi kvašenje oplate prije betoniranja, kao i mazanje limenih kalupa i sl.</t>
  </si>
  <si>
    <t>Po završetku betoniranja, sva se oplata nakon određenog vremena mora očistiti i sortirati.</t>
  </si>
  <si>
    <t xml:space="preserve">E/ </t>
  </si>
  <si>
    <t>OBRAČUN</t>
  </si>
  <si>
    <t>Sukladno Ugovoru o Izvođenju radova.</t>
  </si>
  <si>
    <t>F/</t>
  </si>
  <si>
    <t>ZIMSKI I LJETNI RAD</t>
  </si>
  <si>
    <t>Ukoliko je u ugovoreni termin izvršenja objekta uključen i zimski odnosno ljetni period, to se neće posebno izvoditelju priznavati na ime naknade, već sve mora biti uključeno u jediničnu cijenu. Za vrijeme zime građevina se mora zaštititi. Svi eventualno smrznuti dijelovi moraju se ukloniti i izvesti ponovno bez bilo kakve naplate. Ukoliko je temperatura niža od temperature, pri kojoj je dozvoljen određeni rad, a investitor ipak traži da se radovi izvode, izvoditelj ima pravo računati naknadu po važećoj normi ali u tom slučaju izvoditelj snosi punu odgovornost za ispravnost i kvalitetu izvedenih radova.</t>
  </si>
  <si>
    <t>To isto vrijedi i za zaštitu radova tokom ljeta od prebrzog sušenja uslijed visoke temperature. Ukoliko dođe do kašnjenja u dinamici krivnjom izvoditelja, dodatne troškove pri radu na niskim temperaturama snosi izvoditelj.</t>
  </si>
  <si>
    <t>G/</t>
  </si>
  <si>
    <t xml:space="preserve"> FAKTORI</t>
  </si>
  <si>
    <t>Na jediničnu cijenu radne snage izvoditelj ima pravo zaračunati faktor prema postojećim gospodarskim instrumentima na osnovu zakonskih propisa.</t>
  </si>
  <si>
    <t>Povrh toga izvođač će faktorom obuhvatiti i slijedeće radove, koji se neće zasebno obračunavati kao naknadni rad, i to:</t>
  </si>
  <si>
    <t>* kompletnu režiju gradilišta, uključujući dizalice, mostove, svu potrebnu mehanizaciju i sl.</t>
  </si>
  <si>
    <t>*najamne troškove za posuđenu mehanizaciju, koju izvoditelj sam ne  posjeduje, a potrebna mu je pri izvođenju radova,</t>
  </si>
  <si>
    <t>* nalaganje temelja prije iskopa,</t>
  </si>
  <si>
    <t>* izvedbu privremenih pristupnih puteva u okviru gradilišta</t>
  </si>
  <si>
    <t>* sva ispitivanja materijala,</t>
  </si>
  <si>
    <t>* ispitivanje pojedinih vrsta materijala sa atestima,</t>
  </si>
  <si>
    <t>* uskladištenje materijala i elemenata za obrtničke i instalaterske radove do njihove ugradbe,</t>
  </si>
  <si>
    <t>* uređenje gradilišta po završetku rada, sa otklanjanjem svih otpadaka, šute, ostataka građevnog materijala, inventara, pomoćnih objekata, itd.</t>
  </si>
  <si>
    <t>*Nikakvi režijski sati niti posebne naplate po navedenim radovima neće se posebno priznati, jer sve ovo mora biti uključeno faktorom u jediničnu cijenu.
Prema ovom uvodu i opisu stavaka i grupi radova treba sastaviti jediničnu cijenu za svaku stavku troškovnika.
Ovo važi za sve radove s time, što glavni izvoditelj radova prima kao naknadu određeni postotak na ime pokrića režijskih troškova na fakturne iznose, a što se mora regulirati ugovorom.</t>
  </si>
  <si>
    <t>UREĐENJE GRADILIŠTA</t>
  </si>
  <si>
    <t>Za sve zahtjeve od strane izvođača koji uključuju ugradnju i primjenu proizvoda drugačijih od onih navedenih u pojedinoj specifikaciji, isti je dužan zatražiti odobrenje glavnog projektanta. Zahtjevi će biti uzeti u obzir od strane glavnog projektanta isključivo ako budu dostavljeni pismenim putem uz priloženi prijedlog.</t>
  </si>
  <si>
    <t>I</t>
  </si>
  <si>
    <t xml:space="preserve">paušal    </t>
  </si>
  <si>
    <t>m2</t>
  </si>
  <si>
    <t>Obračun po m3 iskopanog materijala u sraslom stanju</t>
  </si>
  <si>
    <t>m3</t>
  </si>
  <si>
    <t>Planiranje dna sraslog terena, sa zbijanjem površine na vrijednost određenu projektom. Planiranje na kote iz izvedbenog projekta. U cijenu uračunati sve potrebne radove i materijale, uključivo i transport iskopanog materijala do privremene deponije na gradilištu.</t>
  </si>
  <si>
    <t>Obračun po m2 isplanirane površine</t>
  </si>
  <si>
    <t>Obračun po m3 ugrađenog materijala</t>
  </si>
  <si>
    <t>paušal</t>
  </si>
  <si>
    <t xml:space="preserve"> </t>
  </si>
  <si>
    <t>II</t>
  </si>
  <si>
    <t>OPĆI UVJETI BETONSKIH I AB RADOVA</t>
  </si>
  <si>
    <t>oplata</t>
  </si>
  <si>
    <t>III</t>
  </si>
  <si>
    <t>IV</t>
  </si>
  <si>
    <t>m1</t>
  </si>
  <si>
    <t>kom</t>
  </si>
  <si>
    <t>V</t>
  </si>
  <si>
    <t>VI</t>
  </si>
  <si>
    <t>VII</t>
  </si>
  <si>
    <t>BRAVARSKI RADOVI</t>
  </si>
  <si>
    <t>UKUPNO BRAVARSKI RADOVI:</t>
  </si>
  <si>
    <t>REKAPITULACIJA:</t>
  </si>
  <si>
    <t>GRAĐEVINSKO OBRTNIČKI RADOVI</t>
  </si>
  <si>
    <t>GRAĐEVINSKO OBRTNIČKI RADOVI UKUPNO:</t>
  </si>
  <si>
    <t>PDV:</t>
  </si>
  <si>
    <t>SVEUKUPNO:</t>
  </si>
  <si>
    <t>Sve radove izvesti od kvalitetnog materijala,  prema opisu pojedinih stavaka troškovnika i uvodnih općih opisa pojedinih grupa radova, projektu, detaljima i pismenim nalozima. Za sve radove treba primjenjivati tehničke propise, građevinske norme. Izvedba radova treba biti prema nacrtima, općim uvjetima i opisu radova, detaljima, pravilima struke te stvarnom stanju na gradilištu.  Tolerancija mjera izvedenih radova određena je uzancama zanata, prema pravilima struke, normama i odluci projektanta. Sva odstupanja od dogovorenih mjera izvođač mora popraviti, sanirati o svom trošku. Ovo vrijedi za sve vrste radova.</t>
  </si>
  <si>
    <t>Ukoliko se ukažu eventualne nejednakosti između predpostavljenog  projektom i stvarnog stanja na gradilištu izvoditelj radova dužan je  pravovremeno obavijestiti investitora i projektanta te ponuditi alternativno rješenje.</t>
  </si>
  <si>
    <t xml:space="preserve">Svi radovi koji će se prekriti slojevima ili na drugi način postati nevidljivi mogu se zatvoriti tek nakon pregleda i pozitivne ocjene nadzornog inženjera. </t>
  </si>
  <si>
    <t>Eventualne izmjene materijala i tehnologije izvedbe tokom građenja moraju se izvršiti isključivo pismenim dogovorom s projektantom i investitorom.</t>
  </si>
  <si>
    <t>Sve vrste skele bez obzira na visinu ulaze u jediničnu cijenu pojedinog rada.</t>
  </si>
  <si>
    <t>* čišćenje ugrađenih elemenata,</t>
  </si>
  <si>
    <t>INVESTITOR:</t>
  </si>
  <si>
    <t>GRAĐEVINA:</t>
  </si>
  <si>
    <t>OZNAKA PROJEKTA:</t>
  </si>
  <si>
    <t xml:space="preserve">                                    </t>
  </si>
  <si>
    <t>GL.PROJEKTANT:</t>
  </si>
  <si>
    <t>DATUM:</t>
  </si>
  <si>
    <t>Zagreb, srpanj 2017.</t>
  </si>
  <si>
    <t>Napomena.
Izvođač je dužan izvršiti kvalitetnu pripremu gradilišta i zaštititi sve površine na kojima su moguća oštećenja. Trošak sanacije svih oštećenja i/ili šteta nastalih tijekom izvođenja radova, snosi Izvođač.</t>
  </si>
  <si>
    <t>Uklanjanje postojećih rubnjaka.
U cijenu uključiti pažljivo skidanje postojećih betonskih rubljaka kao i betonsku posteljicu. Rubnjake je potrebno pregledati te ispravne rubnjake odložiti prema uputi investitora a ostale zajedno sa ostalim otpadnim materijalom zbrinuti na gradsko odlagalište.</t>
  </si>
  <si>
    <t>Obračun po m1 uklonjenih rubnjaka</t>
  </si>
  <si>
    <t>Uklanjanje postojećeg potpornog zida metalne ograde sa zapadne strane novog igrališta, za izradu spoja sa  postojećim tribinama
U cijenu uključiti pažljivo uklanjanje svih građevinskim elemenata i odvoz i zbrinjavanje na gradsko odlagalište.</t>
  </si>
  <si>
    <t>Paušalni obračun</t>
  </si>
  <si>
    <t>Strojni i djelomično ručni iskop  za izvedbu potpornih zidova i spojnih stubišta. Iskop se izvodi u kamenom materijalu, do projektirane razine za nasip šljunka/tucanika i/ili temeljenja. Dubina iskopa je do 4 m, ovisno o nagibu terena na mjestu iskopa, Stranice iskopa izvesti u minimalno potrebnom pokosu. Eventualna zaštita građevne jame treba biti uračunata u cjenu. Izvoditelj je dužan osigurati sigurnost stranica građevne jame od urušavanja, kao i crpjenje podzemne i procjedne vode za cijelo vrijeme izvođenja radova na ukopanom dijelu objekta bez dodatne naknade za opisano.</t>
  </si>
  <si>
    <t>Dobava, transport, nasipavanje i nabijanje tampona od drobljenog kamena, na prethodno niveliranu zemljanu podlogu. Drobljeni kamen, granulacije 0-32 mm, zbijen do  projektom propisanih vrijednosti. Potrebnu zbijenost izvoditelj je dužan kontrolirati i dokazati od za to ovlaštenih pravnih ili fizičkih osoba, te isto uključiti u jediničnu cijenu stavke. U cijenu uključiti poravnanje gornje površine prije asfaltiranja.</t>
  </si>
  <si>
    <t>Obračun po m1 trake uklonjenog asfalta</t>
  </si>
  <si>
    <t>Strojno zarezivanje postojećih asfalnih slojeva i uklanjanje izrezanih komada postojećeg asfalta. U cijenu uključiti odvoz i zbrinjavanje uklonjenih dijelova asfalta. Obračun po m1 utovarenog, odveženog i zbrinutog asfalta. Promjenjiva širina trake. Širinu trake između rezova prilagoditi slijedećoj fazi rada kao i tehnologiji izvedbe.</t>
  </si>
  <si>
    <t>Obračun po m1 iskopanog  kanala</t>
  </si>
  <si>
    <t>PRIPREMNI, ZEMLJANI RADOVI, ISKOPI I RUŠENJA</t>
  </si>
  <si>
    <t>Planiranje dna predhodno iskopanog kanala, sa zbijanjem površine na vrijednost određenu projektom. Planiranje na kote u dogovoru sa projektantom. U cijenu uračunati sve potrebne radove i materijale, uključivo i transport iskopanog materijala do privremene deponije na gradilištu.</t>
  </si>
  <si>
    <t>Obračun po m1 isplaniranog kanala</t>
  </si>
  <si>
    <t>UKUPNO PRIPREMNI, ZEMLJANI RADOVI, ISKOPI I RUŠENJA:</t>
  </si>
  <si>
    <t>AB I ZIDARSKI RADOVI</t>
  </si>
  <si>
    <t xml:space="preserve">Betonski i armiranobetonski radovi moraju se izvesti prema vežećem Tehničkom propisu za betonske konstrukcije uključivo svi propisi i norme na koje propisupućuje, prema statičkom proračunu, te ostalim propisima. Svi upotrebjeni materijali za izvedbu betonskih i armiranobetonskih radova moraju u pogledu kvalitete odgovarati HRN. </t>
  </si>
  <si>
    <t>Strojni i djelomično ručni iskop  za postavu novih rubnjaka oko igrališta, drenažnih kanala i temelja buduće ograde. Iskop se izvodi u kamenom materijalu, do projektirane razine za temelje ograde, postavu rubnjaka i drenažnog kanala. Dno iskopa za izvedbu drenažnog kanala izvesti u padu. Iskop se izvodi nakon uklanjanja traka asfalta. Potrebno osigurati iskop od urušavanja.</t>
  </si>
  <si>
    <t>UKUPNO AB I ZIDARSKI RADOVI:</t>
  </si>
  <si>
    <t>drenažne cijevi sa zatrpavanjem</t>
  </si>
  <si>
    <t>Izrada spoja drenažnih cijevi sa postojećim slivnicima. Radove izvesti prema pravilima struke.</t>
  </si>
  <si>
    <t>spoj drenažnih cijevi</t>
  </si>
  <si>
    <t xml:space="preserve">Rušenje postojećih poklopaca slivnika i šahtova i montaža novih poklopaca šahtova i slivnika sa prilagođavanjem novoprojektiranoj niveleti budućeg izravnavajućeg sloja asfalta. </t>
  </si>
  <si>
    <t>poklopac šahta kao ACO Sport sustav System 8000</t>
  </si>
  <si>
    <t xml:space="preserve">poklopac slivnika kao Acco sport slivnik </t>
  </si>
  <si>
    <t>Dobava materijala i ugradnja kamenog materijala, nakon izvedbe radova na postojećem asfaltnom kolniku i pločniku a prije postave novog izravnavajućeg sloja asfalta i/ili sanacijskog sloja oko izvedenih temelja ograda, izvedenih drenažnih priključaka i novopostavljenih poklopaca šahtova i slivnika.  U cijenu uračunati sve potrebne radove i materijale sa poravnanjem i nabijanjem na potrebnu zbijenost ugrađenog materijala.</t>
  </si>
  <si>
    <t>rubnjak tip kao Hauraton Sportfix</t>
  </si>
  <si>
    <t>spoj drenaže</t>
  </si>
  <si>
    <t>UKUPNO DRENAŽA:</t>
  </si>
  <si>
    <t>ASFALTERSKI RADOVI</t>
  </si>
  <si>
    <t>Mjestimična sanacija postojećeg asfatnog kolnika prije izvedbe izravnavajućeg sloja. Prije davanja ponude, izvođač je dužan obići mjesto budućeg gradilišta i procijeniti evetualna mjesta sanacije. Obračun po m2 stvarno sanirane površine.</t>
  </si>
  <si>
    <t>sanirana površina</t>
  </si>
  <si>
    <t>asfalt sanacija</t>
  </si>
  <si>
    <t>habajući sloj</t>
  </si>
  <si>
    <t>UKUPNO ASFALTERSKI RADOVI:</t>
  </si>
  <si>
    <t>UMJETNA TRAVA</t>
  </si>
  <si>
    <t>obračun po m2 ugrađene umjetne trave</t>
  </si>
  <si>
    <t xml:space="preserve">Transport i ugradnja umjetne trave koja se nalazi u krugu sportskog kompleksa.
Umjetnu travu ugraditi prema pravilima struke
U cijenu uključiti sav pomoćni i ostali materijal do potpune gotovosti travnjaka uključujući i izvedbu linija, punila od kvarcnog pijeska kao i granulata.
</t>
  </si>
  <si>
    <t>UKUPNO UMJETNA TRAVAI:</t>
  </si>
  <si>
    <r>
      <t xml:space="preserve">Uređenje gradilišta izvođač je dužan izvesti prema Planu izvođenja radova koju je dužan dostaviti uz ponudu. Prilikom izrade Plana izvođenja radova predvidjeti: prostorije za svoje urede, osiguranje gradilišta ogradom ili drugim elementima za sigurnost ljudi te zaštitu prometa i objekata, postaviti natpisnu ploču, postaviti dovoljan broj skladišta, pomoćnih radnih prostorija, nadstrešnica, odrediti i urediti prometne i parkirališne površine za vozila, građevnu mehanizaciju i slično te opremu. Izvođač je dužan gradilište sa svim prostorijama i inventarom čistiti i održavati.
Izvođač mora bez posebne naplate osigurati investitoru, projektantu i nadzornom inženjeru potrebnu pomoć oko obilaska gradilišta i nadzora, uzimanja uzoraka i slično. </t>
    </r>
    <r>
      <rPr>
        <sz val="8"/>
        <rFont val="Arial"/>
        <family val="2"/>
        <charset val="238"/>
      </rPr>
      <t xml:space="preserve">
Na gradilištu moraju biti poduzete sve  mjere sukladno Pravilniku o zaštiti na radu, zaštiti od požara prema postojećim propisima. Izvođač je dužan po završetku radova očistiti gradilište, skinuti i odvesti sve ograde, pomoćne objekte i ostalo do zdravog tla kako bi se moglo pristupiti uređenju okoliša.
Uređenje gradilišta obuhvaćeno je u faktoru i ne obračunava se posebno.</t>
    </r>
  </si>
  <si>
    <t xml:space="preserve">Dobava i sadnja biljaka na pokosu uz istočnu stranu igrališta.
Posađeno bilje mora osiguravati stavilan nagib pokosa. Obračun po m2 zasađene površine. </t>
  </si>
  <si>
    <t>zasađena površina</t>
  </si>
  <si>
    <t>NEPREDVIĐENI RADOVI</t>
  </si>
  <si>
    <t>Nepredviđeni i dodatni radovi u paušalnom iznosu od 15% na ukupnu vrijednost predviđenih svih građevinsko-obrtničkih radova. Stvarna količina radova će se utvrditi temeljem građevinske knjige uz ovjeru nadzornog inženjera. Za svaki rad potrebno je ishoditi pismenu potvrdu i suglasnost investitora uz prethodno predočenje ponude za predmetni rad uz obrazloženje. Nakon pismene potvrde Investitora može se pristupiti izvedbi rada.</t>
  </si>
  <si>
    <t>UKUPNO NEPREDVIĐENI RADOVI:</t>
  </si>
  <si>
    <t>Nabava, prijevoz i ugradba betonskih rubnjaka na prethodno izvedenu podlogu od svježeg betona prema detalju iz projekta i prema uputama proizvođača. Obračun po mt postavljenih rubljaka zajedno sa podlogom. Sportski rubnjak uz umjetni travnjak izvesti prema uputama proizvođača istog.</t>
  </si>
  <si>
    <t>Dobava i montaža drenažnih PVC cijevi koja podnose visoka opterećenja, promjera DN 160 cm, nepotpuno perforiranih kao Raudril, Stidren ili jednakovrijedno): Cijevi se polažu na posteljicu u nagibu na postavljeni geotekstil. Cijevi moraju biti postavljene ravno u padu kako bi se izbjeglo stvaranje mogućih džepova. Obračun po mt položenih i zatrpanih cijevi</t>
  </si>
  <si>
    <t xml:space="preserve">Priprema i poravnavanje nasutog drenažnog kanala i postava geotekstila prije postave umjetne trave. U cijenu uračunati i dobavu i eventualnu ugradnju kamenog agregata granulacije 4-8 mm kako  bi se dobila potpuno ravna površina. Obračun prema m1 poravnatog nasipanog drenažnog kanala i/ili šlica uz temelje ograde. </t>
  </si>
  <si>
    <t>Izrada novog sloja asfata od asfalt betona debljine 10 cm na prethodno pripremljenu podlogu. Gornju kotu asfalta prilagoditi postojećem asfaltu.</t>
  </si>
  <si>
    <t xml:space="preserve">Strojno zarezivanje postojećih asfalnih slojeva, uklanjanje izrezanih komada postojećeg asfalta i iskop za temelje samce dimenzija 50/50/50 cm. U cijenu uključiti odvoz i zbrinjavanje viška materijala. Zarezivanje asfalta izvesti tako da nije potrebna dodatna sanacija istog. </t>
  </si>
  <si>
    <t>Obračun po komadu izvedenog temelja samca</t>
  </si>
  <si>
    <r>
      <t>Raščišćavanje stabala i grmlja - uklanjanje stabala i grmlja unutar granice zahvata i obrezivanje stabala koji se ne uklanjaju. U ovoj stavci obračunavaju se svi potrebni radovi uklanjanja stabala i grmlja koji se nalaze unutar granice zahtvata kao i obrezivanje stabala koji se ne uklanjaju, sve u suradnji sa Gradom. Prije davanja ponude, izvođač je dužan pregledati lokaciju i procijeniti vrijednost potrebnih radova.</t>
    </r>
    <r>
      <rPr>
        <b/>
        <sz val="8"/>
        <rFont val="Arial"/>
        <family val="2"/>
        <charset val="238"/>
      </rPr>
      <t xml:space="preserve"> </t>
    </r>
    <r>
      <rPr>
        <sz val="8"/>
        <rFont val="Arial"/>
        <family val="2"/>
        <charset val="238"/>
      </rPr>
      <t>U cijenu uključiti sve potrebne radove i materijale, te odvoz i zbrinjavanje otpada.</t>
    </r>
  </si>
  <si>
    <t xml:space="preserve">linijska rešetka </t>
  </si>
  <si>
    <t>Dobava i montaža linijske kanalice. U cijenu uključiti i potrebna spajanja na kanalizacijski sustav i pripremu podloge. Linijska kanalica postavlja se sa sjeverne strane igrališta. Obračun po mt komplet ugrađene kanalice.</t>
  </si>
  <si>
    <t>Obračun po m1 ugrađene ograde - BS 104</t>
  </si>
  <si>
    <t>Obračun po m1 ugrađene ograde - BS 106</t>
  </si>
  <si>
    <t>Uređenje pomoćnih nogometnih igrališta unutar sportskog kompleksa Poljud</t>
  </si>
  <si>
    <t>HNK HAJDUK š.s.d, 8. Mediteranskih igara, 21000 Split</t>
  </si>
  <si>
    <t>GEplus arhitekti d.o.o., Banjavčićeva 11, Zagreb</t>
  </si>
  <si>
    <t>GE 06/17a</t>
  </si>
  <si>
    <t xml:space="preserve">      TROŠKOVNIK GRAĐEVINSKIH I OBRTNIČKIH RADOVA     </t>
  </si>
  <si>
    <t>beton 25/30 zajedno sa armaturom</t>
  </si>
  <si>
    <t>beton C 25/30 zajedno sa armaturom</t>
  </si>
  <si>
    <t>Uklanjanje postojećeg rasvjetnog stupa parkirališta.
U cijenu uključiti pažljivo uklanjanje svih građevinskim elemenata i odvoz i zbrinjavanje na gradsko odlagalište kao i izvedbu elektroinstalacijskih radova na uklanjanju rasvjetnog stupa.</t>
  </si>
  <si>
    <t>elektroinstalaterski radovi</t>
  </si>
  <si>
    <t>Strojni i djelomični ručni iskop sa istočne strane pomoćnih igrališta za betonske tribine. Nakon izrade tribina iste je potrebno zatrpati i poravnati a sav višak materijala odvesti i eventualni isplanirati prema nalogu investitora. Obračun po m3 iskopanog materijala.</t>
  </si>
  <si>
    <t>iskopani materijal</t>
  </si>
  <si>
    <t>postavljena zaštita - postojeći reflektor</t>
  </si>
  <si>
    <t>Uklanjanje slojeva postojeće pješačke staze.
U cijenu uključiti pažljivo skidanje betonskih rubljaka i slojeva asfalta i odvoz i zbrinjavanje na gradsko odlagalište.</t>
  </si>
  <si>
    <t>Betoniranje armirano betonskih stubišta i staza na prethodno zbijenu podlogu. Debljina ploče iznosi  do 15 cm. Obračun po m3 ugrađenog betona zajedno sa armaturom i m2 postavljene oplate.</t>
  </si>
  <si>
    <t>Obračun po kom ugrađene ograde - BS 105</t>
  </si>
  <si>
    <t xml:space="preserve">DRENAŽA </t>
  </si>
  <si>
    <t xml:space="preserve"> Eugen Popović, dipl.ing.arh.</t>
  </si>
  <si>
    <t>PROJEKTNA TVRTKA:</t>
  </si>
  <si>
    <t>VODOVOD I ODVODNJA</t>
  </si>
  <si>
    <t>R.br.</t>
  </si>
  <si>
    <t>Opis stavke</t>
  </si>
  <si>
    <t>mjera</t>
  </si>
  <si>
    <t>cijena</t>
  </si>
  <si>
    <t>Napomena :</t>
  </si>
  <si>
    <t>Sve stavke uz navedni opis uključuju i slijedeće osnovne aktivnosti i radove do potpune funkcionalnosti stavke kako slijedi :</t>
  </si>
  <si>
    <t>1.</t>
  </si>
  <si>
    <t>Pripremni radovi, upoznavanje objekta i projektne dokumentacije, iskolčenje trase uz pomoć geodeta, omeđivanje daskama, izrada eventualnih zaštitnih ograda za pješački prolaz i svi ostali radovi oko pripreme iskopa i uređenje gradilišta.</t>
  </si>
  <si>
    <t>2.</t>
  </si>
  <si>
    <t>Prijevoz opreme i materijala na gradilište.</t>
  </si>
  <si>
    <t>3.</t>
  </si>
  <si>
    <t xml:space="preserve">Transport opreme do mjesta postavljanja. </t>
  </si>
  <si>
    <t>4.</t>
  </si>
  <si>
    <t>Zatrpavanje rovova po montaži i ispitivanju cjevovoda. Rovove zatrpavati po pravilu struke. Po potrebi, (u slučaju dužeg sušnijeg perioda) materijal se može i obilnije močiti vodom, radi djelotvornijeg slijegavanja.</t>
  </si>
  <si>
    <t>5.</t>
  </si>
  <si>
    <t>Sitni potrošni materijal potreban za montažu navedenog materijala, uređaja i opreme.</t>
  </si>
  <si>
    <t>6.</t>
  </si>
  <si>
    <t>Montaža navedenih elemenata i materijala uključujući izvršenje probe sa potrebnim regulacijama i ispitivanjem funkcionalnosti sistema.</t>
  </si>
  <si>
    <t>7.</t>
  </si>
  <si>
    <t>Ispitivanje kompletne instalacije odvodnje, prije zatrpavanja rovova ili zatvaranja zidnih usjeka.</t>
  </si>
  <si>
    <t>8.</t>
  </si>
  <si>
    <t>Čišćenje gradilišta nakon završenih radova, te odvoz viška materijala, smeća i sl.</t>
  </si>
  <si>
    <t>9.</t>
  </si>
  <si>
    <t>Geodetska snimka kompletnog vanjskog vodovoda i odvodnje, te izrada eleborata.</t>
  </si>
  <si>
    <t>10.</t>
  </si>
  <si>
    <t>Izrada dokumentacije izvedenog stanja.</t>
  </si>
  <si>
    <t>GRAĐEVINSKI RADOVI</t>
  </si>
  <si>
    <t xml:space="preserve">Pripremni radovi, upoznavanje objekta i projektne dokumentacije, iskolčenje trase uz pomoć geodeta, omeđivanje daskama, izrada eventualnih zaštitnih ograda za pješački prolaz i svi ostali radovi oko pripreme iskopa i uređenje gradilišta. </t>
  </si>
  <si>
    <t>komplet</t>
  </si>
  <si>
    <t>Geodetsko snimanje izvedenog stanja vodovoda i kanalizacije tijekom izvođenja i izrada projekta izvedenog stanja.
Stavkom predviđena digitalna obrada podataka sa apsolutnim kotama dna cjevovoda, padovima, kotama dna okana i pohranjivanje na CD za predaju konačnom korisniku prema Tehničkim uvjetima, a u svrhu pohranjivanja u GIS bazu podataka. Stavka ukllučuje izradu elaborata za unos u katastar vodova.</t>
  </si>
  <si>
    <t xml:space="preserve">Mehanički i ručni iskop zemlje u terenu II -III kategorije za izmještanje i polaganje vodovodne instalacije, podzemnih hidranata, instalacije odvodnje, reviziona okna, reviziona okna s taložnicom, cestovne slivnike, betonske kanalice.  Ručni iskop rova predviđen na mjestima montažnih jama, križanja s drugim instalacijama, za izradu betonskih uporišta i oslonaca. Rovovi i okna se kopaju pravilno odsijecanih stranica, sa poravnavanjem dna rova u nagibu kako je to prikazano u nacrtima. Materijal od iskopa odlagati u jednu stranu min. 1,0 m od ruba rova, radi sigurnosnih razloga i lakšeg pristupa rovu prilikom polaganja cjevovoda. Po potrebi, predvidjeti eventualno crpljenje podzemnih i atmosferskih voda. Iza grubog iskopa potrebno je i fino ručno planiranje dna rova. U stavku uračunati reznaje asfalta, ili razbijanje betonskih površina, vađenje postojećih cijevi i okana, odvoz na deponij, doprema i postavljanje razupornih elemenata, te demontaža prije zatrpavanja rovova. </t>
  </si>
  <si>
    <t>strojni 95 %</t>
  </si>
  <si>
    <t>ručni   5 %</t>
  </si>
  <si>
    <t>Dobava, prijenos i nasipavanje pijeska za instalacije, te izvedba pješčane posteljice prije polaganja cjevovoda. Posteljicu izvoditi ručno sa finim planiranjem dna u nagibima prema nacrtima. Iza polaganja cijevi držati se pravila zatrpavanja vodovodnih i kanalizacionih cijevi.</t>
  </si>
  <si>
    <t>Zatrpavanje rovova po montaži i ispitivanju cjevovoda. Rovove zatrpavati ručno, koristeći najprije sipkiji materijal od iskopa, a potom i konzistentniji, u slojevima po 30 cm uz čvrsto, ali pažljivo nabijanje. Po potrebi, (u slučaju dužeg sušnijeg perioda) materijal se može i obilnije močiti vodom, radi djelotvornijeg slijegavanja.</t>
  </si>
  <si>
    <t>Utovar, prijevoz i istovar preostalog materijala od iskopa na deponiju do udaljenosti od 15 km. U stavci uračunata rastresitost materijala do 25%.</t>
  </si>
  <si>
    <t>Izvedba prodora kroz postojeće reviziono okno, ubacivanje PVC uvodnice, saniranje prodora, uspostava nove kinete, sve do potpune gotovosti.</t>
  </si>
  <si>
    <t>PVC 160</t>
  </si>
  <si>
    <t>Izvedba betonskog revizijskog okna, svijetlog otvora 60x60 cm, u obostranoj oplati markom betona C25/30 uz dodatak sredstva protiv nepropusnosti. Debljina stijenki i dna je 20 cm. Okno iznutra ožbukati u dva sloja, te završno zagladiti do visokog sjaja, odnosno do postizanja potpune nepropusnosti. Na dnu okna obavezno izraditi kinetu. Na ulazu ugraditi lijevano-željezni poklopac sa okvirom klase opterečenja A 15, a u zid pri ulazu penjalice od nehrđajućeg čelika.</t>
  </si>
  <si>
    <t>Točne dubine pojedinih okana su upisane u nacrtima. U stavci je obuhvaćena izrada oplate, demontaža po betoniranju, pribavljanje ili izrada betona, cementnog morta, penjalice, poklopac, potrebni prodori. Na mjestu prodora ugraditi potrebne PVC uvodnice.</t>
  </si>
  <si>
    <t>Građevinska pripomoć kod raznošenja cijevi uzduž rova, izrada drvenih pješačkih prolaza preko rovova, dašćano osiguranje svih okana, bušenje potrebnih rupa u oknima, zidovima i ploći, ukoliko nisu ostavljene kod betoniranja, te sva ostala građevinska pripomoć.</t>
  </si>
  <si>
    <t>GRAĐEVINSKI RADOVI UKUPNO:</t>
  </si>
  <si>
    <t>ODVODNJA</t>
  </si>
  <si>
    <r>
      <t xml:space="preserve">Dobava, prijenos i montaža tvrdih PVC odvodnih cijevi za polaganje u zemlju izvan građevine. Cijevi moraju biti obodne krutosti najmanje </t>
    </r>
    <r>
      <rPr>
        <b/>
        <sz val="10"/>
        <rFont val="Tahoma"/>
        <family val="2"/>
        <charset val="238"/>
      </rPr>
      <t>SN4</t>
    </r>
    <r>
      <rPr>
        <sz val="10"/>
        <rFont val="Tahoma"/>
        <family val="2"/>
        <charset val="238"/>
      </rPr>
      <t>. Spajanje izvesti na kolčak sa ili bez brtvenog prstena, ovisno o tipu cijevi i uputama proizvođača. Cijevi polagati na već pripremljenu i izniveliranu posteljicu pijeska u nagibima označenim u nacrtima. Eventualni fazonski komadi (račve, koljena) računaju se kao jedan dužni metar cijevi.</t>
    </r>
  </si>
  <si>
    <t>m</t>
  </si>
  <si>
    <t>ACO Drain Multiline V200 - rub iz ljevanog željeza</t>
  </si>
  <si>
    <t>Dobava i montaža kanala za linijsku odvodnju ACO Multiline V200 nosivosti A15 do E600 prema HR EN 1433. Kanal se zbog specifičnog  V-presjeka odlikuje većom brzinom otjecanja vode i boljim efektom samočišćenja. Kanal je izrađen iz polimerbetona, građevinske visine 265 - 365 mm. Svjetla širina kanala je 200 mm, građevinska širina 235 mm, građevinska dužina 1000 mm. Rubovi kanala ojačani su kutnikom od ljevanog željeza debljine 4 mm koji služi kao dosjed za polaganje pokrovne rešetke. Kanalski elementi su izvedeni u  pet građevinskih visina (kaskadni pad) ili kontinuiranim padom od 0,5%. Kanal se izvodi polaganjem na betonsku podlogu marke B25 debljine sloja 15 cm, bočno  kanal založiti betonom. Gornji rub  rešetke se izvodi u razini 2 - 5 mm ispod kote gotove završne okolne površine. Sve sa priborom za montažu do potpune funkcionalnosti.</t>
  </si>
  <si>
    <t>Multiline V200 - D400/E600 mosna lijevano željezna rešetka</t>
  </si>
  <si>
    <t>Dobava i montaža pokrovnih rešetki ACO Multiline V200 za opterećenje D400 / E600 prema HR EN 1433 (teški promet) iz lijevanog  željeza, mosna  sa sistemom bezvijčane ukrute DRAINLOCK. Rešetka je širine 223 mm, duljine 50 cm , upojne površine 578 cm²/m.</t>
  </si>
  <si>
    <t>Multiline V200 - sabirnik pocinčani rub</t>
  </si>
  <si>
    <t>Dobava i montaža sabirnika ACO Multiline V200 iz polimerbetona, s Drainlock učvršćivanjem rešetke bez vijaka, s taložnom posudom od  PVC. Svijetla širina sabirnika 200 mm,  građevinska  širine 235 mm , građevinska visine 670 mm, duljine 500  mm, sa  izljevom DN200. Rub kanala pojačan profilom od pocinčanog čelika debljine 4 mm.</t>
  </si>
  <si>
    <t xml:space="preserve">Dobava i montaža ACO Combipoint PP cestovnog  slivnika s izljevom DN 160, s  taložnicom  dubine  85cm, ukupne visine 117 cm , sastavljenog od tipskih elemenata svjetlog promjera 375 mm, izrađenih iz polipropilena. Sastavne elemente je moguće fino podešavati po visini , zaokretati po vertikalnoj osi i podešavati po poprečnom nagibu do max. 10%. Svi spojevi standardnih elemenata izvedeni su preko integrirane EPDM brtve i osiguravaju vodonepropusnost do 0,5 bara prema DIN 4060.Ravna pokrovna lijevano željezna rešetka je veličine 500 x 500 mm , razreda opterećenja D400 prema HRN EN 124, s PEWEPREN uloškom protiv lupanja i multifunkcionalnim zglobom koji omogućava otvaranje rešetke do 110⁰.Upojna površina rešetke  je 1030 cm², a učvršćenje rešetke za okvir izvedeno je poliuretanskim kopčama. </t>
  </si>
  <si>
    <t>Proizvod ACO, tip Combipoint PP cestovnog  slivnika</t>
  </si>
  <si>
    <t>kpl</t>
  </si>
  <si>
    <t>Ispitivanje instalacije kanalizacije, prije zatrpavanja rovova ili zatvaranja zidnih usjeka, betoniranja podnih ploha, na protočnost i nepropusnost uz ishođenje odgovarajućeg atesta. Instalacija se ispituje tlakom vode od 0,5 bara u trajanju od 24 sata.</t>
  </si>
  <si>
    <t>ODVODNJA UKUPNO:</t>
  </si>
  <si>
    <t>ZAVRŠNI RADOVI I ISPITIVANJA</t>
  </si>
  <si>
    <t>ZAVRŠNI RADOVI I ISPITIVANJA UKUPNO:</t>
  </si>
  <si>
    <t>REKAPITULACIJA</t>
  </si>
  <si>
    <t>ZAVRŠNI RADOVI</t>
  </si>
  <si>
    <t>UKUPNO:</t>
  </si>
  <si>
    <t>PDV (25%):</t>
  </si>
  <si>
    <t>rasvjetni stup visine 8 m</t>
  </si>
  <si>
    <t>rasvjetni stup visine 10 m</t>
  </si>
  <si>
    <t>Dobava i postava zaštitih ploča protiv udara (tip kao EUROFLEX EDGE PROTECTOR dim. 1000x400x45mm), postavljaju se na bočnu stranu i na gornju stranu zida, režu se na mjestima gdje se nalaze stupovi za ogradu. Zaštitu je također potrebno postaviti i oko temelja i stupa postojećeg reflektora. Parapetni zid ograde sa južne strane igrališta. Obračun po m1 postavljene zaštite na novizgrađenom zidu. Obračun po m2 postavljene zaštite oko temelja i stupa postojećeg reflektora zajedno sa podkonstrukcijom.</t>
  </si>
  <si>
    <t>Dobava i ugradnja dvokrilnih vrata u postojećoj ogradi sa zapadne strane novih igrališta. Dizajn i završnu obradu potrebno je uskladiti sa postojećom ogradom.</t>
  </si>
  <si>
    <t>Dopunjen opis.</t>
  </si>
  <si>
    <t>Nova stavka.</t>
  </si>
  <si>
    <t>Izmijenjena stavka i količina.</t>
  </si>
  <si>
    <t>Obračun po kom ugrađenih vrata - BS 107</t>
  </si>
  <si>
    <t>Dobava i ugradnja jednokrilnih vrata na trn prema terenu širine cca 160 cm. Visinu je potrebno uskladiti sa bočnim potpornim zidovima i iznosi cca 200 cm.
Vrata izvedena kao pocinčanu potkonstrukciju sa svih strana obloženu Max Compact pločama. Boja i uzorak prema izboru projektanta.</t>
  </si>
  <si>
    <t>Promjena količine.</t>
  </si>
  <si>
    <t>Promjena količine i dimenzija.</t>
  </si>
  <si>
    <t xml:space="preserve">Rubnjak 15/25/100 </t>
  </si>
  <si>
    <t>postavljena zaštita - novoizgrađeni zid</t>
  </si>
  <si>
    <t>Uklanjanje dijela postojećeg potpornog zida, izrada iskopa i priprema terena za izradu novih vrata i stubišta sa sjeverne strane postojećih igrališta. U cijenu uključiti odvoz viška zemlje i zbrinjavanje na gradsko odlagalište.</t>
  </si>
  <si>
    <t>PVC 125</t>
  </si>
  <si>
    <t>Prebačeno u troškovnik VIK.</t>
  </si>
  <si>
    <t>Obračun po m2 uklonjene pješačke površine</t>
  </si>
  <si>
    <t>Izvedba spoja drenaže sa zapadne strane novih igrališta.
Spojevi se rade izvedbom otvora pri dnu rubnjaka tip kao Hauraton Sportfix, nakon izrade otvora polaže se cijev i sve zajedno se obetonirava.</t>
  </si>
  <si>
    <t>Izmijenjeni opisi i količina.</t>
  </si>
  <si>
    <t>Dobava i ugradnja zaštitnih ograda.
Radove uskladiti sa izvođačem betonskih radova. Ograde BS101 i BS103 je potrebno spojiti sa postojećom ogradom sa zapadne strane i novoizgrađenom ogradom (BS 104) sa istočne strane igrališta. 
Obračun po m2 ugrađene ograde</t>
  </si>
  <si>
    <t>BS 101</t>
  </si>
  <si>
    <t>BS 102</t>
  </si>
  <si>
    <t>BS 103</t>
  </si>
  <si>
    <t xml:space="preserve">Promjena opisa i količine. </t>
  </si>
  <si>
    <t>Betoniranje armirano betonskih trakastih temelja prefabriciranih armirano betonskih tribina na prethodno pripremljenu podlogu. Tribine izvesti prema detaljima iz projekta. Obračun po m3 ugrađenog betona zajedno sa armaturom i m2 postavljene oplate.</t>
  </si>
  <si>
    <t>Dobava, montaža i spajanje rasvjetnih stupova (tip kao DALEKOVOD KORS 2B-3) , vruće pocinčani, komplet sa razdjelnicom I, šablonom i sidrenim vijcima.</t>
  </si>
  <si>
    <t xml:space="preserve">Dobava i ugradnja zaštitne ograde za gledatelje ispred klupa za sjedenje. Ograda izvedena od pocinčanih čeličnih kvadratnih profila 50/50/2 mm. Ograda se fiksira sidrenim vijcima, dva vijka po stupu. Radove uskladiti sa izvođačem betonskih radova i prefabriciranih elemenata tribina. </t>
  </si>
  <si>
    <t xml:space="preserve">Izvedba izravnavajućeg habajućeg sloja asfalta na mjestu novosagrađenog igrališta, prosječne debljine 3,00 cm.  Prije izvedbe potrebno je dobro propremiti podlogu kao i izvedbu bitumeniziranog međusloja za slijepljivanje asfaltnih slojeva. </t>
  </si>
  <si>
    <t>Izrada izvedbenog projekta/plana armature sa svim pripadajućim nacrtima</t>
  </si>
  <si>
    <t>Izrada, transport i montaža prefababriciranih elemenata</t>
  </si>
  <si>
    <t>a</t>
  </si>
  <si>
    <t>b</t>
  </si>
  <si>
    <t>beton C 25/30</t>
  </si>
  <si>
    <t>armatura B500B</t>
  </si>
  <si>
    <t>kg</t>
  </si>
  <si>
    <t>oplata od glatkih kalupa</t>
  </si>
  <si>
    <t>Iskop, postava oplate i izrada temelja reflektora prema nacrtu. Temelji se izvode betonom C 16/20. U cijenu uključiti naknadno zatrpavanje oko temelja kao i radove na pripremi elektroinstalacija za rad reflektora. Iskop kanala, postava zaštitnih cijevi, kabliranje izvedba spojeva i ostalo. U cijenu uključiti i eventualnu izmjenu razvodnog ormara kao i izradu snimke izvedenog stanja. Obračun po komadu izvedenog temelja i paušalni obračun za elektroinstalaterske radove.</t>
  </si>
  <si>
    <t>Dobava i ugradnja klupe na tribinama za gledatelje širine 40 cm, ukupne duljine 10,5 m. Klupa se izvodi od drvenih elemenata, hrast masiv lakiran dvokomponentnim bezbojnim poliuretanskim lakom, koji se na svakih 80 cm fiksiraju na armirano betonski prefabrikat čeličnim pocinčanim "L" profilima 80/150/250/4. Detalje izvedbe i obrade materijala potrebno dogovoriti sa projektantom.</t>
  </si>
  <si>
    <t>Obračun po kom ugrađene klupe</t>
  </si>
  <si>
    <t xml:space="preserve">Izrada, transport i montaža prefabriciranih elemenata tribine za gledatelje. Tribine se sastoje od prefabriciranih armiranobetonskih elemenata oslonjenih na AB trakaste temelje i podložni beton. Tribine se izvode betonom C 25/30 XC2, XF1 s najkrupnijom frakcijom do 16 mm, u glatkim kalupima. Prije početka izvođenja prefabriciranih elemenata potrebno je izraditi i na ovjeru projektantu i nadzornom inženjeru predati radioničku dokumentaciju montažnih tribina koja mora sadržavati i tehnološki opis same montaže. Sve detaje spojeva uskladiti s Projektantom. Montažne tribine učvršćuju se u temelje čeličnim pocinčanim sidrima, sve prema detaljima koje treba uskladiti s projektantom. Sidra, odstojnici i sav pomoćni potrošni materijal uključen u cijenu, završna obrada stuba je brušeni beton sa svih strana.  
Izvedba 8 elemenata pravokutnog oblika dimenzije 120 x 80 cm na mjestima pristupa na tribinu, 2 elementa pravokutnog oblika dimenzije elementa 180 x 130 cm na mjestima za invalide i 12 segmenata "L" oblika dimenzija prema presjeku 3a koji je sastavni dio Arhitektonskog projekta, širine 350 cm, na mjestima klupa za sjedenje.
U jediničnu cijenu izrade i montaže tribina od prefabriciranih AB elemenata, potrebno uključiti trošak izrade kompletnog radioničkog nacrta montažnih dijelova tribine, sve transporte i ostale zavisne troškove koji mogu utjecati na cijenu izrade montažnih tribina. </t>
  </si>
  <si>
    <t xml:space="preserve">temelj rasvjetnog stupa h=8 m (istočna strana igrališta) </t>
  </si>
  <si>
    <t>temelj rasvjetnog stupa h=10 m (zapadna strana igrališta)</t>
  </si>
  <si>
    <t>beton 16/20 zajedno sa armaturom</t>
  </si>
  <si>
    <t>oplata zidova</t>
  </si>
  <si>
    <t>oplata temelja</t>
  </si>
  <si>
    <t>Betoniranje armirano betonskih potpornih zidova debljine 30 cm i pripadajućih armirano betonskih temelja dimenzija prema nacrtu. Dubina temelja je do 70 cm. Oplatu zidova izvesti kao glatku. Obračun po m3 ugrađenog betona zajedno sa armaturom i m2 postavljene oplate.</t>
  </si>
  <si>
    <t>Promjena količine i opisa stavke. Dodani temelji.</t>
  </si>
  <si>
    <t xml:space="preserve">Promjena količine i opisa stavke. </t>
  </si>
  <si>
    <t>Komplet se sastoji od 7 aluminijskih ovalnih stupova 120 x 100 mm visine 6,18 m iznad gornje kote temelja , sa čahurama, na razmaku od 5 metara i zaštitne polietilenske mreža debljine niti 3 mm, oko 12 x 12 cm, boja prema izboru projektanta, obrubljene sa sve četiri strane. Ukupna dimenzija ograde iznosi cca 30 x 6 m. Komplet uključuje gornji povezni profil između stupova sa plastičnim držačima mreža i donji sistem učvršćenja mreža koji se sastoji od vijaka, karabinera, navojnog zatezača, sajle i zaštite kraja sajle.</t>
  </si>
  <si>
    <r>
      <t>Betoniranje armirano betonskih temelja samaca betonom C 16/20. Na mjestu stupova ograde BS 102 izvode se temelji dimenzija</t>
    </r>
    <r>
      <rPr>
        <sz val="8"/>
        <color rgb="FFFF0000"/>
        <rFont val="Arial"/>
        <family val="2"/>
        <charset val="238"/>
      </rPr>
      <t xml:space="preserve"> </t>
    </r>
    <r>
      <rPr>
        <sz val="8"/>
        <rFont val="Arial"/>
        <family val="2"/>
        <charset val="238"/>
      </rPr>
      <t>110 x 80 cm, dubine 60 cm. Na mjestu stupova ograde BS 104 izvode se temelji dimenzija</t>
    </r>
    <r>
      <rPr>
        <sz val="8"/>
        <color rgb="FFFF0000"/>
        <rFont val="Arial"/>
        <family val="2"/>
        <charset val="238"/>
      </rPr>
      <t xml:space="preserve"> </t>
    </r>
    <r>
      <rPr>
        <sz val="8"/>
        <rFont val="Arial"/>
        <family val="2"/>
        <charset val="238"/>
      </rPr>
      <t>50 x 50 cm, dubine 70 cm. Na mjestu stupa ograde BS 103 na nasipu izvodi se temelj dimenzije 80 x 50cm, dubine 70 cm. Prije betoniranja uskladiti detalj montaže stupova ograda. Obračun po m3 ugrađenog betona zajedno sa armaturom i m2 postavljene oplate</t>
    </r>
  </si>
  <si>
    <t>Betoniranje armirano betonskih trakastih temelja, proširenja temelja i nadtemeljnih zidova u osima A i C betonom C 16/20, dimenzija prema nacrtu. Dubina temelja je do 70 cm. Oplatu zidova izvesti kao glatku. Prije betoniranja uskladiti detalj montaže stupova ograda. Obračun po m3 ugrađenog betona zajedno sa armaturom i m2 postavljene oplate</t>
  </si>
  <si>
    <t>Tvrtka - nositelj projekta:</t>
  </si>
  <si>
    <t>GEplus arhitekti d.o.o.</t>
  </si>
  <si>
    <t>Banjavčićeva 11, 10000 Zagreb</t>
  </si>
  <si>
    <t>1. GRAĐEVINSKO-OBRTNIČKI RADOVI</t>
  </si>
  <si>
    <t xml:space="preserve">    UKUPNO</t>
  </si>
  <si>
    <t>PDV 25 %</t>
  </si>
  <si>
    <t>SVEUKUPNO</t>
  </si>
  <si>
    <t>REKAPITULACIJA TROŠKOVNIČKIH RADOVA</t>
  </si>
  <si>
    <t>TEL.  01     WEB. www.geplus.hr</t>
  </si>
  <si>
    <t>Investitor:</t>
  </si>
  <si>
    <t>Građevina:</t>
  </si>
  <si>
    <t>8. Mediteranskih igara, 21000 Split</t>
  </si>
  <si>
    <t>HNK HAJDUK š.s.d</t>
  </si>
  <si>
    <t>sportskog kompleksa Poljud</t>
  </si>
  <si>
    <t xml:space="preserve">Uređenje pomoćnih nogometnih igrališta unutar </t>
  </si>
  <si>
    <t>2. VODOVOD - ODVODNJA</t>
  </si>
  <si>
    <r>
      <t>Dobava i ugradnja ograde oko terena visine 200 cm.
Ograda izvedena na čeličnim okruglim stupovima dimenzija 60/3 mm,</t>
    </r>
    <r>
      <rPr>
        <sz val="8"/>
        <color rgb="FFFF0000"/>
        <rFont val="Arial"/>
        <family val="2"/>
        <charset val="238"/>
      </rPr>
      <t xml:space="preserve"> </t>
    </r>
    <r>
      <rPr>
        <sz val="8"/>
        <rFont val="Arial"/>
        <family val="2"/>
        <charset val="238"/>
      </rPr>
      <t>premazanim antikorozivnim premazom sa ispunom od plastificiranog žičanog pletiva, veličine okna 50 x 50 mm, debljine niti 3,2 mm. Pletivo se plastificira u boji prema izboru projektanta.
U cijenu uključiti izradu dvojih dvokrilnih vrata u visini ograde. Radove uskladiti sa izvođačem betonskih radova.</t>
    </r>
  </si>
  <si>
    <t>Komplet se sastoji od čeličnih okruglih stupova premazanih antikorozivnim premazom dimenzija 127/8 mm i žičanog pletiva plastificiranog u boji prema izboru projektanta, veličine okna 50 x 50 mm, debljine niti 3,2 mm. Tri stupa visine cca 1,5 m na nižem dijelu ograde uz zapadni rub igrališta izvode se kao čeličnih okrugli stupovi premazani antikorozivnim premazom dimenzija 60/3 mm. U gornjoj zoni ograde, u visini od cca 80 cm izvodi se zaštitna polietilenska mreža debljine niti 3 mm, oko 12 x 12 cm, boja prema izboru projektanta, obrubljena sa sve četiri strane. Komplet uključuje gornji povezni profil između stupova sa plastičnim držačima mreža i donji sistem učvršćenja mreža koji se sastoji od vijaka, karabinera, navojnog zatezača, sajle i zaštite kraja sajle.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</si>
</sst>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n&quot;_-;\-* #,##0.00\ &quot;kn&quot;_-;_-* &quot;-&quot;??\ &quot;kn&quot;_-;_-@_-"/>
    <numFmt numFmtId="43" formatCode="_-* #,##0.00\ _k_n_-;\-* #,##0.00\ _k_n_-;_-* &quot;-&quot;??\ _k_n_-;_-@_-"/>
    <numFmt numFmtId="164" formatCode="#,##0.00_ ;[Red]\-#,##0.00\ "/>
    <numFmt numFmtId="165" formatCode="#,##0.00\ &quot;kn&quot;"/>
    <numFmt numFmtId="167" formatCode="_-* #,##0.00_-;\-* #,##0.00_-;_-* &quot;-&quot;??_-;_-@_-"/>
  </numFmts>
  <fonts count="45">
    <font>
      <sz val="11"/>
      <color theme="1"/>
      <name val="Calibri"/>
      <family val="2"/>
      <charset val="238"/>
      <scheme val="minor"/>
    </font>
    <font>
      <sz val="10"/>
      <name val="Arial"/>
      <family val="2"/>
      <charset val="238"/>
    </font>
    <font>
      <sz val="8"/>
      <name val="Arial"/>
      <family val="2"/>
      <charset val="238"/>
    </font>
    <font>
      <b/>
      <sz val="11"/>
      <name val="Arial"/>
      <family val="2"/>
      <charset val="238"/>
    </font>
    <font>
      <b/>
      <sz val="9"/>
      <name val="Arial"/>
      <family val="2"/>
      <charset val="238"/>
    </font>
    <font>
      <b/>
      <sz val="8"/>
      <name val="Arial"/>
      <family val="2"/>
      <charset val="238"/>
    </font>
    <font>
      <sz val="9"/>
      <name val="Arial"/>
      <family val="2"/>
      <charset val="238"/>
    </font>
    <font>
      <sz val="10"/>
      <name val="Arial CE"/>
      <charset val="238"/>
    </font>
    <font>
      <i/>
      <sz val="8"/>
      <name val="Arial"/>
      <family val="2"/>
      <charset val="238"/>
    </font>
    <font>
      <b/>
      <sz val="10"/>
      <name val="Arial"/>
      <family val="2"/>
      <charset val="238"/>
    </font>
    <font>
      <sz val="10"/>
      <color indexed="8"/>
      <name val="Arial"/>
      <family val="2"/>
      <charset val="238"/>
    </font>
    <font>
      <sz val="12"/>
      <name val="Arial"/>
      <family val="2"/>
      <charset val="238"/>
    </font>
    <font>
      <b/>
      <sz val="12"/>
      <name val="Arial"/>
      <family val="2"/>
      <charset val="238"/>
    </font>
    <font>
      <sz val="11"/>
      <color indexed="8"/>
      <name val="Arial"/>
      <family val="2"/>
      <charset val="238"/>
    </font>
    <font>
      <i/>
      <sz val="10"/>
      <name val="Arial"/>
      <family val="2"/>
      <charset val="238"/>
    </font>
    <font>
      <sz val="11"/>
      <name val="Arial"/>
      <family val="2"/>
      <charset val="238"/>
    </font>
    <font>
      <sz val="10"/>
      <name val="Arial"/>
      <charset val="238"/>
    </font>
    <font>
      <b/>
      <sz val="11"/>
      <name val="Tahoma"/>
      <family val="2"/>
      <charset val="238"/>
    </font>
    <font>
      <sz val="11"/>
      <name val="Tahoma"/>
      <family val="2"/>
      <charset val="238"/>
    </font>
    <font>
      <sz val="12"/>
      <name val="Tahoma"/>
      <family val="2"/>
      <charset val="238"/>
    </font>
    <font>
      <b/>
      <sz val="12"/>
      <name val="Tahoma"/>
      <family val="2"/>
      <charset val="238"/>
    </font>
    <font>
      <b/>
      <sz val="10"/>
      <name val="Tahoma"/>
      <family val="2"/>
      <charset val="238"/>
    </font>
    <font>
      <sz val="10"/>
      <name val="Tahoma"/>
      <family val="2"/>
      <charset val="238"/>
    </font>
    <font>
      <b/>
      <sz val="10"/>
      <color theme="1"/>
      <name val="Tahoma"/>
      <family val="2"/>
      <charset val="238"/>
    </font>
    <font>
      <sz val="10"/>
      <color theme="1"/>
      <name val="Tahoma"/>
      <family val="2"/>
      <charset val="238"/>
    </font>
    <font>
      <b/>
      <sz val="10"/>
      <color theme="1"/>
      <name val="Arial"/>
      <family val="2"/>
      <charset val="238"/>
    </font>
    <font>
      <sz val="10"/>
      <color theme="1"/>
      <name val="Arial"/>
      <family val="2"/>
      <charset val="238"/>
    </font>
    <font>
      <sz val="8"/>
      <color rgb="FFFF0000"/>
      <name val="Arial"/>
      <family val="2"/>
      <charset val="238"/>
    </font>
    <font>
      <strike/>
      <sz val="8"/>
      <name val="Arial"/>
      <family val="2"/>
      <charset val="238"/>
    </font>
    <font>
      <sz val="11"/>
      <color theme="1"/>
      <name val="Calibri"/>
      <family val="2"/>
      <charset val="238"/>
      <scheme val="minor"/>
    </font>
    <font>
      <b/>
      <sz val="28"/>
      <color indexed="8"/>
      <name val="SerpentineDBol"/>
      <family val="2"/>
      <charset val="1"/>
    </font>
    <font>
      <b/>
      <sz val="11"/>
      <color indexed="8"/>
      <name val="Arial"/>
      <family val="2"/>
      <charset val="238"/>
    </font>
    <font>
      <b/>
      <sz val="10"/>
      <color indexed="8"/>
      <name val="BankGothic Md BT"/>
      <family val="2"/>
      <charset val="1"/>
    </font>
    <font>
      <b/>
      <sz val="10"/>
      <color indexed="8"/>
      <name val="Arial"/>
      <family val="2"/>
      <charset val="238"/>
    </font>
    <font>
      <b/>
      <u/>
      <sz val="11"/>
      <name val="Arial"/>
      <family val="2"/>
      <charset val="1"/>
    </font>
    <font>
      <b/>
      <u/>
      <sz val="12"/>
      <name val="Arial"/>
      <family val="2"/>
      <charset val="238"/>
    </font>
    <font>
      <sz val="11"/>
      <name val="Arial"/>
      <family val="2"/>
      <charset val="1"/>
    </font>
    <font>
      <sz val="10"/>
      <name val="Arial"/>
      <family val="2"/>
      <charset val="1"/>
    </font>
    <font>
      <sz val="11"/>
      <color indexed="8"/>
      <name val="Calibri"/>
      <family val="2"/>
      <charset val="238"/>
    </font>
    <font>
      <i/>
      <sz val="10"/>
      <name val="Arial Narrow"/>
      <family val="2"/>
      <charset val="238"/>
    </font>
    <font>
      <sz val="10"/>
      <name val="Arial"/>
      <family val="2"/>
    </font>
    <font>
      <sz val="12"/>
      <name val="Arial Narrow"/>
      <family val="2"/>
      <charset val="238"/>
    </font>
    <font>
      <sz val="11"/>
      <color indexed="18"/>
      <name val="Arial"/>
      <family val="2"/>
    </font>
    <font>
      <sz val="10"/>
      <name val="Helv"/>
    </font>
    <font>
      <sz val="10"/>
      <name val="Century Gothic"/>
      <family val="2"/>
      <charset val="238"/>
    </font>
  </fonts>
  <fills count="12">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indexed="43"/>
        <bgColor indexed="64"/>
      </patternFill>
    </fill>
    <fill>
      <patternFill patternType="solid">
        <fgColor indexed="22"/>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rgb="FFFF0000"/>
        <bgColor indexed="64"/>
      </patternFill>
    </fill>
    <fill>
      <patternFill patternType="solid">
        <fgColor theme="5" tint="0.59999389629810485"/>
        <bgColor indexed="64"/>
      </patternFill>
    </fill>
    <fill>
      <patternFill patternType="solid">
        <fgColor theme="0" tint="-0.34998626667073579"/>
        <bgColor indexed="64"/>
      </patternFill>
    </fill>
  </fills>
  <borders count="19">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n">
        <color indexed="64"/>
      </bottom>
      <diagonal/>
    </border>
    <border>
      <left/>
      <right style="hair">
        <color indexed="64"/>
      </right>
      <top/>
      <bottom/>
      <diagonal/>
    </border>
    <border>
      <left style="hair">
        <color indexed="64"/>
      </left>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0">
    <xf numFmtId="0" fontId="0" fillId="0" borderId="0"/>
    <xf numFmtId="0" fontId="1" fillId="0" borderId="0"/>
    <xf numFmtId="43" fontId="1" fillId="0" borderId="0" applyFont="0" applyFill="0" applyBorder="0" applyAlignment="0" applyProtection="0"/>
    <xf numFmtId="0" fontId="1" fillId="0" borderId="0"/>
    <xf numFmtId="0" fontId="7" fillId="0" borderId="0"/>
    <xf numFmtId="0" fontId="10" fillId="0" borderId="0"/>
    <xf numFmtId="0" fontId="16" fillId="0" borderId="0"/>
    <xf numFmtId="0" fontId="11" fillId="0" borderId="0"/>
    <xf numFmtId="0" fontId="11" fillId="0" borderId="0"/>
    <xf numFmtId="43" fontId="1" fillId="0" borderId="0" applyFont="0" applyFill="0" applyBorder="0" applyAlignment="0" applyProtection="0"/>
    <xf numFmtId="43" fontId="1" fillId="0" borderId="0" applyFont="0" applyFill="0" applyBorder="0" applyAlignment="0" applyProtection="0"/>
    <xf numFmtId="44" fontId="38" fillId="0" borderId="0" applyFont="0" applyFill="0" applyBorder="0" applyAlignment="0" applyProtection="0"/>
    <xf numFmtId="1" fontId="39" fillId="4" borderId="16" applyNumberFormat="0" applyFill="0" applyBorder="0" applyProtection="0">
      <alignment horizontal="center" vertical="center"/>
    </xf>
    <xf numFmtId="0" fontId="1" fillId="0" borderId="0"/>
    <xf numFmtId="0" fontId="1" fillId="0" borderId="0"/>
    <xf numFmtId="0" fontId="1" fillId="0" borderId="0">
      <alignment horizontal="justify" vertical="top" wrapText="1"/>
    </xf>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0" fillId="0" borderId="0"/>
    <xf numFmtId="0" fontId="40" fillId="0" borderId="0"/>
    <xf numFmtId="0" fontId="40" fillId="0" borderId="0"/>
    <xf numFmtId="0" fontId="40" fillId="0" borderId="0"/>
    <xf numFmtId="0" fontId="40" fillId="0" borderId="0"/>
    <xf numFmtId="0" fontId="1" fillId="0" borderId="0"/>
    <xf numFmtId="0" fontId="1" fillId="0" borderId="0"/>
    <xf numFmtId="0" fontId="1" fillId="0" borderId="0"/>
    <xf numFmtId="0" fontId="15" fillId="0" borderId="0"/>
    <xf numFmtId="0" fontId="3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 fillId="0" borderId="0"/>
    <xf numFmtId="0" fontId="11" fillId="0" borderId="0"/>
    <xf numFmtId="0" fontId="1" fillId="0" borderId="0"/>
    <xf numFmtId="4" fontId="41" fillId="0" borderId="0">
      <alignment vertical="justify"/>
    </xf>
    <xf numFmtId="4" fontId="42" fillId="0" borderId="0">
      <alignment horizontal="justify" vertical="justify"/>
    </xf>
    <xf numFmtId="0" fontId="40" fillId="0" borderId="0"/>
    <xf numFmtId="0" fontId="40" fillId="0" borderId="0"/>
    <xf numFmtId="0" fontId="1" fillId="0" borderId="0"/>
    <xf numFmtId="0" fontId="1" fillId="0" borderId="0"/>
    <xf numFmtId="0" fontId="43" fillId="0" borderId="0"/>
    <xf numFmtId="0" fontId="44" fillId="0" borderId="0"/>
    <xf numFmtId="0" fontId="43" fillId="0" borderId="0"/>
    <xf numFmtId="0" fontId="43" fillId="0" borderId="0"/>
    <xf numFmtId="0" fontId="43" fillId="0" borderId="0"/>
    <xf numFmtId="43" fontId="1" fillId="0" borderId="0" applyFont="0" applyFill="0" applyBorder="0" applyAlignment="0" applyProtection="0"/>
    <xf numFmtId="167" fontId="1" fillId="0" borderId="0" applyFont="0" applyFill="0" applyBorder="0" applyAlignment="0" applyProtection="0"/>
  </cellStyleXfs>
  <cellXfs count="426">
    <xf numFmtId="0" fontId="0" fillId="0" borderId="0" xfId="0"/>
    <xf numFmtId="0" fontId="2" fillId="0" borderId="0" xfId="1" applyFont="1" applyBorder="1" applyAlignment="1" applyProtection="1">
      <alignment horizontal="justify" wrapText="1"/>
    </xf>
    <xf numFmtId="0" fontId="2" fillId="0" borderId="0" xfId="1" applyFont="1" applyBorder="1" applyAlignment="1" applyProtection="1">
      <alignment horizontal="left" wrapText="1"/>
    </xf>
    <xf numFmtId="4" fontId="2" fillId="0" borderId="0" xfId="2" applyNumberFormat="1" applyFont="1" applyBorder="1" applyAlignment="1" applyProtection="1">
      <alignment horizontal="right" wrapText="1"/>
    </xf>
    <xf numFmtId="4" fontId="2" fillId="0" borderId="0" xfId="2" applyNumberFormat="1" applyFont="1" applyBorder="1" applyAlignment="1" applyProtection="1">
      <alignment horizontal="right" wrapText="1"/>
      <protection locked="0"/>
    </xf>
    <xf numFmtId="4" fontId="2" fillId="0" borderId="0" xfId="2" applyNumberFormat="1" applyFont="1" applyBorder="1" applyAlignment="1" applyProtection="1">
      <alignment wrapText="1"/>
    </xf>
    <xf numFmtId="0" fontId="2" fillId="0" borderId="1" xfId="1" applyFont="1" applyBorder="1" applyAlignment="1" applyProtection="1">
      <alignment wrapText="1"/>
    </xf>
    <xf numFmtId="0" fontId="4" fillId="0" borderId="0" xfId="1" applyFont="1" applyFill="1" applyBorder="1" applyAlignment="1" applyProtection="1">
      <alignment horizontal="center" vertical="center" wrapText="1"/>
    </xf>
    <xf numFmtId="0" fontId="4" fillId="0" borderId="0" xfId="1" applyFont="1" applyFill="1" applyBorder="1" applyAlignment="1" applyProtection="1">
      <alignment horizontal="left" vertical="center" wrapText="1"/>
    </xf>
    <xf numFmtId="0" fontId="5" fillId="0" borderId="2" xfId="1" applyFont="1" applyFill="1" applyBorder="1" applyAlignment="1" applyProtection="1">
      <alignment horizontal="center" vertical="center" wrapText="1"/>
    </xf>
    <xf numFmtId="0" fontId="5" fillId="2" borderId="2" xfId="1" applyFont="1" applyFill="1" applyBorder="1" applyAlignment="1" applyProtection="1">
      <alignment horizontal="center" vertical="center" wrapText="1"/>
    </xf>
    <xf numFmtId="4" fontId="5" fillId="2" borderId="2" xfId="1" applyNumberFormat="1" applyFont="1" applyFill="1" applyBorder="1" applyAlignment="1" applyProtection="1">
      <alignment horizontal="center" vertical="center" wrapText="1"/>
    </xf>
    <xf numFmtId="4" fontId="5" fillId="2" borderId="2" xfId="1" applyNumberFormat="1" applyFont="1" applyFill="1" applyBorder="1" applyAlignment="1" applyProtection="1">
      <alignment horizontal="center" vertical="center" wrapText="1"/>
      <protection locked="0"/>
    </xf>
    <xf numFmtId="0" fontId="2" fillId="0" borderId="1" xfId="1" applyFont="1" applyBorder="1" applyAlignment="1" applyProtection="1">
      <alignment horizontal="center" wrapText="1"/>
    </xf>
    <xf numFmtId="0" fontId="2" fillId="0" borderId="3" xfId="1" applyFont="1" applyFill="1" applyBorder="1" applyAlignment="1" applyProtection="1">
      <alignment horizontal="center" vertical="top" wrapText="1"/>
    </xf>
    <xf numFmtId="0" fontId="2" fillId="0" borderId="3" xfId="1" applyFont="1" applyFill="1" applyBorder="1" applyAlignment="1" applyProtection="1">
      <alignment horizontal="left" wrapText="1"/>
    </xf>
    <xf numFmtId="4" fontId="2" fillId="0" borderId="3" xfId="1" applyNumberFormat="1" applyFont="1" applyFill="1" applyBorder="1" applyAlignment="1" applyProtection="1">
      <alignment wrapText="1"/>
    </xf>
    <xf numFmtId="4" fontId="2" fillId="0" borderId="3" xfId="1" applyNumberFormat="1" applyFont="1" applyFill="1" applyBorder="1" applyAlignment="1" applyProtection="1">
      <alignment horizontal="right" wrapText="1"/>
      <protection locked="0"/>
    </xf>
    <xf numFmtId="4" fontId="2" fillId="0" borderId="3" xfId="1" applyNumberFormat="1" applyFont="1" applyFill="1" applyBorder="1" applyAlignment="1" applyProtection="1">
      <alignment horizontal="center" wrapText="1"/>
    </xf>
    <xf numFmtId="0" fontId="2" fillId="0" borderId="1" xfId="1" applyFont="1" applyFill="1" applyBorder="1" applyAlignment="1" applyProtection="1">
      <alignment horizontal="center" wrapText="1"/>
    </xf>
    <xf numFmtId="0" fontId="2" fillId="0" borderId="3" xfId="1" applyFont="1" applyFill="1" applyBorder="1" applyAlignment="1">
      <alignment horizontal="left" vertical="top" wrapText="1"/>
    </xf>
    <xf numFmtId="0" fontId="2" fillId="0" borderId="1" xfId="1" applyFont="1" applyFill="1" applyBorder="1" applyAlignment="1">
      <alignment horizontal="center" vertical="top" wrapText="1"/>
    </xf>
    <xf numFmtId="2" fontId="2" fillId="0" borderId="1" xfId="1" applyNumberFormat="1" applyFont="1" applyFill="1" applyBorder="1" applyAlignment="1">
      <alignment wrapText="1"/>
    </xf>
    <xf numFmtId="4" fontId="2" fillId="0" borderId="1" xfId="2" applyNumberFormat="1" applyFont="1" applyFill="1" applyBorder="1" applyAlignment="1" applyProtection="1">
      <alignment horizontal="right" wrapText="1"/>
      <protection locked="0"/>
    </xf>
    <xf numFmtId="4" fontId="2" fillId="0" borderId="1" xfId="2" applyNumberFormat="1" applyFont="1" applyFill="1" applyBorder="1" applyAlignment="1" applyProtection="1">
      <alignment wrapText="1"/>
    </xf>
    <xf numFmtId="0" fontId="4" fillId="2" borderId="1" xfId="3" applyFont="1" applyFill="1" applyBorder="1" applyAlignment="1" applyProtection="1">
      <alignment vertical="center" wrapText="1"/>
    </xf>
    <xf numFmtId="0" fontId="6" fillId="2" borderId="1" xfId="1" applyFont="1" applyFill="1" applyBorder="1" applyAlignment="1">
      <alignment horizontal="center" vertical="center" wrapText="1"/>
    </xf>
    <xf numFmtId="2" fontId="6" fillId="2" borderId="1" xfId="1" applyNumberFormat="1" applyFont="1" applyFill="1" applyBorder="1" applyAlignment="1">
      <alignment vertical="center" wrapText="1"/>
    </xf>
    <xf numFmtId="4" fontId="6" fillId="2" borderId="1" xfId="1" applyNumberFormat="1" applyFont="1" applyFill="1" applyBorder="1" applyAlignment="1">
      <alignment vertical="center" wrapText="1"/>
    </xf>
    <xf numFmtId="4" fontId="6" fillId="2" borderId="1" xfId="4" applyNumberFormat="1" applyFont="1" applyFill="1" applyBorder="1" applyAlignment="1" applyProtection="1">
      <alignment horizontal="right" vertical="center" wrapText="1"/>
    </xf>
    <xf numFmtId="4" fontId="2" fillId="0" borderId="1" xfId="1" applyNumberFormat="1" applyFont="1" applyFill="1" applyBorder="1" applyAlignment="1">
      <alignment vertical="top" wrapText="1"/>
    </xf>
    <xf numFmtId="4" fontId="2" fillId="0" borderId="1" xfId="4" applyNumberFormat="1" applyFont="1" applyFill="1" applyBorder="1" applyAlignment="1" applyProtection="1">
      <alignment horizontal="right" wrapText="1"/>
    </xf>
    <xf numFmtId="2" fontId="2" fillId="0" borderId="1" xfId="1" applyNumberFormat="1" applyFont="1" applyFill="1" applyBorder="1" applyAlignment="1">
      <alignment vertical="top" wrapText="1"/>
    </xf>
    <xf numFmtId="0" fontId="2" fillId="0" borderId="0" xfId="1" applyFont="1" applyBorder="1" applyAlignment="1" applyProtection="1">
      <alignment wrapText="1"/>
    </xf>
    <xf numFmtId="0" fontId="5" fillId="0" borderId="3" xfId="1" applyFont="1" applyFill="1" applyBorder="1" applyAlignment="1">
      <alignment horizontal="left" vertical="top" wrapText="1"/>
    </xf>
    <xf numFmtId="2" fontId="5" fillId="0" borderId="1" xfId="1" applyNumberFormat="1" applyFont="1" applyFill="1" applyBorder="1" applyAlignment="1">
      <alignment horizontal="right" vertical="top" wrapText="1"/>
    </xf>
    <xf numFmtId="4" fontId="5" fillId="0" borderId="1" xfId="4" applyNumberFormat="1" applyFont="1" applyFill="1" applyBorder="1" applyAlignment="1" applyProtection="1">
      <alignment horizontal="right" wrapText="1"/>
    </xf>
    <xf numFmtId="0" fontId="5" fillId="0" borderId="1" xfId="1" applyFont="1" applyFill="1" applyBorder="1" applyAlignment="1">
      <alignment horizontal="left" vertical="top" wrapText="1"/>
    </xf>
    <xf numFmtId="0" fontId="5" fillId="0" borderId="1" xfId="1" applyFont="1" applyFill="1" applyBorder="1" applyAlignment="1">
      <alignment horizontal="right" vertical="top" wrapText="1"/>
    </xf>
    <xf numFmtId="0" fontId="2" fillId="0" borderId="1" xfId="1" quotePrefix="1" applyFont="1" applyFill="1" applyBorder="1" applyAlignment="1">
      <alignment horizontal="left" vertical="top" wrapText="1"/>
    </xf>
    <xf numFmtId="0" fontId="2" fillId="0" borderId="1" xfId="1" applyFont="1" applyFill="1" applyBorder="1" applyAlignment="1">
      <alignment vertical="top" wrapText="1"/>
    </xf>
    <xf numFmtId="0" fontId="2" fillId="0" borderId="3" xfId="1" applyFont="1" applyFill="1" applyBorder="1" applyAlignment="1">
      <alignment vertical="top" wrapText="1"/>
    </xf>
    <xf numFmtId="4" fontId="2" fillId="0" borderId="3" xfId="1" applyNumberFormat="1" applyFont="1" applyFill="1" applyBorder="1" applyAlignment="1">
      <alignment vertical="top" wrapText="1"/>
    </xf>
    <xf numFmtId="4" fontId="4" fillId="0" borderId="1" xfId="2" applyNumberFormat="1" applyFont="1" applyFill="1" applyBorder="1" applyAlignment="1" applyProtection="1">
      <alignment horizontal="right" vertical="center" wrapText="1"/>
    </xf>
    <xf numFmtId="0" fontId="4" fillId="3" borderId="1" xfId="1" applyFont="1" applyFill="1" applyBorder="1" applyAlignment="1" applyProtection="1">
      <alignment horizontal="left" vertical="center" wrapText="1"/>
    </xf>
    <xf numFmtId="0" fontId="6" fillId="3" borderId="1" xfId="1" applyFont="1" applyFill="1" applyBorder="1" applyAlignment="1" applyProtection="1">
      <alignment horizontal="left" vertical="center" wrapText="1"/>
    </xf>
    <xf numFmtId="4" fontId="6" fillId="3" borderId="1" xfId="2" applyNumberFormat="1" applyFont="1" applyFill="1" applyBorder="1" applyAlignment="1" applyProtection="1">
      <alignment vertical="center" wrapText="1"/>
    </xf>
    <xf numFmtId="4" fontId="6" fillId="3" borderId="1" xfId="2" applyNumberFormat="1" applyFont="1" applyFill="1" applyBorder="1" applyAlignment="1" applyProtection="1">
      <alignment horizontal="right" vertical="center" wrapText="1"/>
      <protection locked="0"/>
    </xf>
    <xf numFmtId="4" fontId="4" fillId="3" borderId="1" xfId="2" applyNumberFormat="1" applyFont="1" applyFill="1" applyBorder="1" applyAlignment="1" applyProtection="1">
      <alignment vertical="center" wrapText="1"/>
    </xf>
    <xf numFmtId="4" fontId="5" fillId="0" borderId="1" xfId="1" applyNumberFormat="1" applyFont="1" applyFill="1" applyBorder="1" applyAlignment="1" applyProtection="1">
      <alignment horizontal="right" wrapText="1"/>
      <protection locked="0"/>
    </xf>
    <xf numFmtId="4" fontId="5" fillId="0" borderId="3" xfId="1" applyNumberFormat="1" applyFont="1" applyFill="1" applyBorder="1" applyAlignment="1" applyProtection="1">
      <alignment wrapText="1"/>
      <protection locked="0"/>
    </xf>
    <xf numFmtId="4" fontId="2" fillId="0" borderId="1" xfId="1" applyNumberFormat="1" applyFont="1" applyFill="1" applyBorder="1" applyAlignment="1" applyProtection="1">
      <alignment wrapText="1"/>
      <protection locked="0"/>
    </xf>
    <xf numFmtId="4" fontId="2" fillId="0" borderId="3" xfId="1" applyNumberFormat="1" applyFont="1" applyFill="1" applyBorder="1" applyAlignment="1" applyProtection="1">
      <alignment wrapText="1"/>
      <protection locked="0"/>
    </xf>
    <xf numFmtId="1" fontId="5" fillId="0" borderId="1" xfId="1" applyNumberFormat="1" applyFont="1" applyFill="1" applyBorder="1" applyAlignment="1" applyProtection="1">
      <alignment horizontal="right" vertical="top" wrapText="1"/>
    </xf>
    <xf numFmtId="4" fontId="2" fillId="0" borderId="1" xfId="3" applyNumberFormat="1" applyFont="1" applyBorder="1" applyAlignment="1" applyProtection="1">
      <alignment horizontal="left" vertical="top" wrapText="1"/>
    </xf>
    <xf numFmtId="0" fontId="2" fillId="0" borderId="1" xfId="1" applyFont="1" applyFill="1" applyBorder="1" applyAlignment="1">
      <alignment horizontal="center" wrapText="1"/>
    </xf>
    <xf numFmtId="4" fontId="2" fillId="0" borderId="1" xfId="2" applyNumberFormat="1" applyFont="1" applyBorder="1" applyAlignment="1" applyProtection="1">
      <alignment horizontal="right" wrapText="1"/>
    </xf>
    <xf numFmtId="0" fontId="5" fillId="0" borderId="1" xfId="1" applyFont="1" applyFill="1" applyBorder="1" applyAlignment="1" applyProtection="1">
      <alignment horizontal="right" vertical="top" wrapText="1"/>
    </xf>
    <xf numFmtId="0" fontId="2" fillId="0" borderId="1" xfId="1" applyFont="1" applyBorder="1" applyAlignment="1" applyProtection="1">
      <alignment horizontal="justify" wrapText="1"/>
    </xf>
    <xf numFmtId="0" fontId="2" fillId="0" borderId="1" xfId="3" applyNumberFormat="1" applyFont="1" applyBorder="1" applyAlignment="1" applyProtection="1">
      <alignment horizontal="right" vertical="top" wrapText="1"/>
    </xf>
    <xf numFmtId="4" fontId="2" fillId="0" borderId="1" xfId="3" applyNumberFormat="1" applyFont="1" applyBorder="1" applyAlignment="1" applyProtection="1">
      <alignment horizontal="center" vertical="center" wrapText="1"/>
    </xf>
    <xf numFmtId="4" fontId="2" fillId="0" borderId="1" xfId="1" applyNumberFormat="1" applyFont="1" applyFill="1" applyBorder="1" applyAlignment="1" applyProtection="1">
      <alignment horizontal="right" wrapText="1"/>
      <protection locked="0"/>
    </xf>
    <xf numFmtId="0" fontId="2" fillId="0" borderId="1" xfId="1" applyFont="1" applyFill="1" applyBorder="1" applyAlignment="1">
      <alignment horizontal="right" vertical="top" wrapText="1"/>
    </xf>
    <xf numFmtId="4" fontId="2" fillId="0" borderId="1" xfId="3" applyNumberFormat="1" applyFont="1" applyFill="1" applyBorder="1" applyAlignment="1" applyProtection="1">
      <alignment horizontal="left" vertical="top" wrapText="1"/>
    </xf>
    <xf numFmtId="4" fontId="2" fillId="0" borderId="1" xfId="2" applyNumberFormat="1" applyFont="1" applyFill="1" applyBorder="1" applyAlignment="1" applyProtection="1">
      <alignment horizontal="right" wrapText="1"/>
    </xf>
    <xf numFmtId="0" fontId="2" fillId="0" borderId="1" xfId="1" applyFont="1" applyFill="1" applyBorder="1" applyAlignment="1" applyProtection="1">
      <alignment wrapText="1"/>
    </xf>
    <xf numFmtId="0" fontId="5" fillId="0" borderId="4" xfId="1" applyFont="1" applyFill="1" applyBorder="1" applyAlignment="1">
      <alignment horizontal="right" vertical="top" wrapText="1"/>
    </xf>
    <xf numFmtId="0" fontId="5" fillId="0" borderId="4" xfId="1" applyFont="1" applyFill="1" applyBorder="1" applyAlignment="1">
      <alignment horizontal="right" vertical="center" wrapText="1"/>
    </xf>
    <xf numFmtId="0" fontId="2" fillId="0" borderId="4" xfId="1" applyFont="1" applyFill="1" applyBorder="1" applyAlignment="1">
      <alignment horizontal="left" vertical="center" wrapText="1"/>
    </xf>
    <xf numFmtId="0" fontId="5" fillId="0" borderId="4" xfId="1" applyFont="1" applyFill="1" applyBorder="1" applyAlignment="1">
      <alignment vertical="center" wrapText="1"/>
    </xf>
    <xf numFmtId="4" fontId="5" fillId="0" borderId="4" xfId="1" applyNumberFormat="1" applyFont="1" applyFill="1" applyBorder="1" applyAlignment="1">
      <alignment horizontal="right" vertical="center" wrapText="1"/>
    </xf>
    <xf numFmtId="0" fontId="2" fillId="3" borderId="1" xfId="1" applyFont="1" applyFill="1" applyBorder="1" applyAlignment="1" applyProtection="1">
      <alignment horizontal="left" vertical="center" wrapText="1"/>
    </xf>
    <xf numFmtId="4" fontId="2" fillId="3" borderId="1" xfId="2" applyNumberFormat="1" applyFont="1" applyFill="1" applyBorder="1" applyAlignment="1" applyProtection="1">
      <alignment vertical="center" wrapText="1"/>
    </xf>
    <xf numFmtId="4" fontId="5" fillId="3" borderId="1" xfId="2" applyNumberFormat="1" applyFont="1" applyFill="1" applyBorder="1" applyAlignment="1" applyProtection="1">
      <alignment vertical="center" wrapText="1"/>
    </xf>
    <xf numFmtId="0" fontId="5" fillId="0" borderId="3" xfId="1" applyFont="1" applyFill="1" applyBorder="1" applyAlignment="1">
      <alignment vertical="top" wrapText="1"/>
    </xf>
    <xf numFmtId="0" fontId="2" fillId="0" borderId="1" xfId="1" applyFont="1" applyFill="1" applyBorder="1" applyAlignment="1">
      <alignment horizontal="left" wrapText="1"/>
    </xf>
    <xf numFmtId="0" fontId="5" fillId="0" borderId="3" xfId="1" applyFont="1" applyFill="1" applyBorder="1" applyAlignment="1">
      <alignment wrapText="1"/>
    </xf>
    <xf numFmtId="4" fontId="5" fillId="0" borderId="3" xfId="1" applyNumberFormat="1" applyFont="1" applyFill="1" applyBorder="1" applyAlignment="1">
      <alignment vertical="top" wrapText="1"/>
    </xf>
    <xf numFmtId="0" fontId="2" fillId="0" borderId="1" xfId="3" applyFont="1" applyFill="1" applyBorder="1" applyAlignment="1" applyProtection="1">
      <alignment horizontal="left" vertical="top" wrapText="1"/>
    </xf>
    <xf numFmtId="4" fontId="2" fillId="0" borderId="1" xfId="1" applyNumberFormat="1" applyFont="1" applyBorder="1" applyAlignment="1" applyProtection="1">
      <alignment wrapText="1"/>
    </xf>
    <xf numFmtId="0" fontId="5" fillId="0" borderId="3" xfId="1" applyFont="1" applyFill="1" applyBorder="1" applyAlignment="1">
      <alignment horizontal="right" vertical="top" wrapText="1"/>
    </xf>
    <xf numFmtId="4" fontId="2" fillId="0" borderId="3" xfId="2" applyNumberFormat="1" applyFont="1" applyBorder="1" applyAlignment="1" applyProtection="1">
      <alignment horizontal="right" wrapText="1"/>
    </xf>
    <xf numFmtId="4" fontId="2" fillId="0" borderId="3" xfId="4" applyNumberFormat="1" applyFont="1" applyFill="1" applyBorder="1" applyAlignment="1" applyProtection="1">
      <alignment horizontal="right" wrapText="1"/>
    </xf>
    <xf numFmtId="0" fontId="5" fillId="0" borderId="3" xfId="1" applyFont="1" applyFill="1" applyBorder="1" applyAlignment="1">
      <alignment horizontal="right" vertical="center" wrapText="1"/>
    </xf>
    <xf numFmtId="0" fontId="2" fillId="0" borderId="3" xfId="1" applyFont="1" applyFill="1" applyBorder="1" applyAlignment="1">
      <alignment horizontal="left" vertical="center" wrapText="1"/>
    </xf>
    <xf numFmtId="0" fontId="5" fillId="0" borderId="3" xfId="1" applyFont="1" applyFill="1" applyBorder="1" applyAlignment="1">
      <alignment vertical="center" wrapText="1"/>
    </xf>
    <xf numFmtId="4" fontId="5" fillId="0" borderId="3" xfId="1" applyNumberFormat="1" applyFont="1" applyFill="1" applyBorder="1" applyAlignment="1">
      <alignment horizontal="right" vertical="center" wrapText="1"/>
    </xf>
    <xf numFmtId="0" fontId="2" fillId="0" borderId="3" xfId="1" applyFont="1" applyFill="1" applyBorder="1" applyAlignment="1">
      <alignment horizontal="left" wrapText="1"/>
    </xf>
    <xf numFmtId="4" fontId="5" fillId="0" borderId="3" xfId="1" applyNumberFormat="1" applyFont="1" applyFill="1" applyBorder="1" applyAlignment="1">
      <alignment horizontal="right" vertical="top" wrapText="1"/>
    </xf>
    <xf numFmtId="0" fontId="4" fillId="0" borderId="1" xfId="1" applyFont="1" applyFill="1" applyBorder="1" applyAlignment="1" applyProtection="1">
      <alignment horizontal="right" vertical="center" wrapText="1"/>
    </xf>
    <xf numFmtId="0" fontId="4" fillId="3" borderId="1" xfId="1" applyFont="1" applyFill="1" applyBorder="1" applyAlignment="1" applyProtection="1">
      <alignment vertical="center" wrapText="1"/>
    </xf>
    <xf numFmtId="4" fontId="4" fillId="3" borderId="1" xfId="1" applyNumberFormat="1" applyFont="1" applyFill="1" applyBorder="1" applyAlignment="1" applyProtection="1">
      <alignment horizontal="left" vertical="center" wrapText="1"/>
    </xf>
    <xf numFmtId="0" fontId="5" fillId="0" borderId="1" xfId="1" applyFont="1" applyFill="1" applyBorder="1" applyAlignment="1" applyProtection="1">
      <alignment horizontal="left" vertical="top" wrapText="1"/>
    </xf>
    <xf numFmtId="0" fontId="5" fillId="0" borderId="1" xfId="1" applyFont="1" applyFill="1" applyBorder="1" applyAlignment="1" applyProtection="1">
      <alignment wrapText="1"/>
    </xf>
    <xf numFmtId="4" fontId="5" fillId="0" borderId="1" xfId="1" applyNumberFormat="1" applyFont="1" applyFill="1" applyBorder="1" applyAlignment="1" applyProtection="1">
      <alignment horizontal="left" vertical="top" wrapText="1"/>
    </xf>
    <xf numFmtId="0" fontId="2" fillId="0" borderId="1" xfId="1" applyFont="1" applyFill="1" applyBorder="1" applyAlignment="1">
      <alignment horizontal="left" vertical="top" wrapText="1"/>
    </xf>
    <xf numFmtId="0" fontId="5" fillId="0" borderId="4" xfId="1" applyFont="1" applyFill="1" applyBorder="1" applyAlignment="1">
      <alignment vertical="top" wrapText="1"/>
    </xf>
    <xf numFmtId="4" fontId="5" fillId="0" borderId="4" xfId="1" applyNumberFormat="1" applyFont="1" applyFill="1" applyBorder="1" applyAlignment="1">
      <alignment vertical="center" wrapText="1"/>
    </xf>
    <xf numFmtId="0" fontId="5" fillId="0" borderId="9" xfId="1" applyFont="1" applyFill="1" applyBorder="1" applyAlignment="1">
      <alignment vertical="center" wrapText="1"/>
    </xf>
    <xf numFmtId="0" fontId="5" fillId="0" borderId="10" xfId="1" applyFont="1" applyFill="1" applyBorder="1" applyAlignment="1">
      <alignment vertical="center" wrapText="1"/>
    </xf>
    <xf numFmtId="4" fontId="5" fillId="0" borderId="3" xfId="1" applyNumberFormat="1" applyFont="1" applyFill="1" applyBorder="1" applyAlignment="1">
      <alignment vertical="center" wrapText="1"/>
    </xf>
    <xf numFmtId="0" fontId="5" fillId="0" borderId="9" xfId="1" applyFont="1" applyFill="1" applyBorder="1" applyAlignment="1">
      <alignment vertical="top" wrapText="1"/>
    </xf>
    <xf numFmtId="0" fontId="5" fillId="0" borderId="10" xfId="1" applyFont="1" applyFill="1" applyBorder="1" applyAlignment="1">
      <alignment vertical="top" wrapText="1"/>
    </xf>
    <xf numFmtId="0" fontId="2" fillId="0" borderId="6" xfId="1" applyFont="1" applyBorder="1" applyAlignment="1" applyProtection="1">
      <alignment wrapText="1"/>
    </xf>
    <xf numFmtId="4" fontId="2" fillId="0" borderId="1" xfId="3" applyNumberFormat="1" applyFont="1" applyBorder="1" applyAlignment="1" applyProtection="1">
      <alignment horizontal="right" vertical="top" wrapText="1"/>
    </xf>
    <xf numFmtId="0" fontId="2" fillId="0" borderId="0" xfId="1" applyFont="1" applyBorder="1" applyAlignment="1" applyProtection="1">
      <alignment horizontal="left"/>
    </xf>
    <xf numFmtId="0" fontId="2" fillId="0" borderId="6" xfId="1" applyFont="1" applyBorder="1" applyAlignment="1" applyProtection="1">
      <alignment horizontal="left"/>
    </xf>
    <xf numFmtId="0" fontId="2" fillId="0" borderId="1" xfId="1" applyFont="1" applyBorder="1" applyAlignment="1" applyProtection="1">
      <alignment horizontal="left"/>
    </xf>
    <xf numFmtId="0" fontId="2" fillId="0" borderId="0" xfId="3" applyFont="1" applyAlignment="1">
      <alignment horizontal="left"/>
    </xf>
    <xf numFmtId="4" fontId="4" fillId="0" borderId="1" xfId="1" applyNumberFormat="1" applyFont="1" applyFill="1" applyBorder="1" applyAlignment="1" applyProtection="1">
      <alignment horizontal="right" vertical="center" wrapText="1"/>
      <protection locked="0"/>
    </xf>
    <xf numFmtId="4" fontId="4" fillId="3" borderId="1" xfId="1" applyNumberFormat="1" applyFont="1" applyFill="1" applyBorder="1" applyAlignment="1" applyProtection="1">
      <alignment vertical="center" wrapText="1"/>
      <protection locked="0"/>
    </xf>
    <xf numFmtId="4" fontId="6" fillId="3" borderId="1" xfId="1" applyNumberFormat="1" applyFont="1" applyFill="1" applyBorder="1" applyAlignment="1" applyProtection="1">
      <alignment vertical="center" wrapText="1"/>
      <protection locked="0"/>
    </xf>
    <xf numFmtId="0" fontId="2" fillId="0" borderId="1" xfId="1" applyFont="1" applyBorder="1" applyAlignment="1" applyProtection="1">
      <alignment vertical="center" wrapText="1"/>
    </xf>
    <xf numFmtId="0" fontId="5" fillId="0" borderId="1" xfId="1" applyFont="1" applyFill="1" applyBorder="1" applyAlignment="1">
      <alignment horizontal="right" vertical="center" wrapText="1"/>
    </xf>
    <xf numFmtId="0" fontId="2" fillId="0" borderId="1" xfId="1" applyFont="1" applyBorder="1" applyAlignment="1" applyProtection="1">
      <alignment horizontal="left" wrapText="1"/>
    </xf>
    <xf numFmtId="2" fontId="2" fillId="0" borderId="3" xfId="1" applyNumberFormat="1" applyFont="1" applyFill="1" applyBorder="1" applyAlignment="1">
      <alignment vertical="top" wrapText="1"/>
    </xf>
    <xf numFmtId="2" fontId="2" fillId="0" borderId="10" xfId="1" applyNumberFormat="1" applyFont="1" applyFill="1" applyBorder="1" applyAlignment="1">
      <alignment vertical="top" wrapText="1"/>
    </xf>
    <xf numFmtId="0" fontId="2" fillId="0" borderId="5" xfId="1" applyFont="1" applyFill="1" applyBorder="1" applyAlignment="1">
      <alignment horizontal="right" vertical="top" wrapText="1"/>
    </xf>
    <xf numFmtId="0" fontId="2" fillId="0" borderId="4" xfId="1" applyFont="1" applyFill="1" applyBorder="1" applyAlignment="1">
      <alignment horizontal="center" vertical="center" wrapText="1"/>
    </xf>
    <xf numFmtId="2" fontId="2" fillId="0" borderId="4" xfId="1" applyNumberFormat="1" applyFont="1" applyFill="1" applyBorder="1" applyAlignment="1">
      <alignment vertical="center" wrapText="1"/>
    </xf>
    <xf numFmtId="4" fontId="5" fillId="0" borderId="4" xfId="4" applyNumberFormat="1" applyFont="1" applyFill="1" applyBorder="1" applyAlignment="1" applyProtection="1">
      <alignment horizontal="right" vertical="center" wrapText="1"/>
    </xf>
    <xf numFmtId="0" fontId="2" fillId="0" borderId="3" xfId="1" applyFont="1" applyFill="1" applyBorder="1" applyAlignment="1">
      <alignment horizontal="center" vertical="top" wrapText="1"/>
    </xf>
    <xf numFmtId="4" fontId="5" fillId="0" borderId="3" xfId="4" applyNumberFormat="1" applyFont="1" applyFill="1" applyBorder="1" applyAlignment="1" applyProtection="1">
      <alignment horizontal="right" wrapText="1"/>
    </xf>
    <xf numFmtId="16" fontId="5" fillId="0" borderId="1" xfId="1" applyNumberFormat="1" applyFont="1" applyFill="1" applyBorder="1" applyAlignment="1">
      <alignment horizontal="right" vertical="top" wrapText="1"/>
    </xf>
    <xf numFmtId="0" fontId="2" fillId="0" borderId="1" xfId="1" applyFont="1" applyFill="1" applyBorder="1" applyAlignment="1">
      <alignment wrapText="1"/>
    </xf>
    <xf numFmtId="4" fontId="2" fillId="0" borderId="1" xfId="2" applyNumberFormat="1" applyFont="1" applyBorder="1" applyAlignment="1" applyProtection="1">
      <alignment wrapText="1"/>
    </xf>
    <xf numFmtId="0" fontId="5" fillId="0" borderId="1" xfId="1" applyNumberFormat="1" applyFont="1" applyFill="1" applyBorder="1" applyAlignment="1">
      <alignment horizontal="right" vertical="top" wrapText="1"/>
    </xf>
    <xf numFmtId="4" fontId="2" fillId="0" borderId="1" xfId="4" applyNumberFormat="1" applyFont="1" applyFill="1" applyBorder="1" applyAlignment="1" applyProtection="1">
      <alignment wrapText="1"/>
    </xf>
    <xf numFmtId="0" fontId="5" fillId="0" borderId="4" xfId="1" applyFont="1" applyFill="1" applyBorder="1" applyAlignment="1" applyProtection="1">
      <alignment horizontal="right" vertical="center" wrapText="1"/>
    </xf>
    <xf numFmtId="0" fontId="5" fillId="0" borderId="4" xfId="1" applyFont="1" applyFill="1" applyBorder="1" applyAlignment="1">
      <alignment horizontal="center" vertical="center" wrapText="1"/>
    </xf>
    <xf numFmtId="4" fontId="5" fillId="0" borderId="4" xfId="2" applyNumberFormat="1" applyFont="1" applyFill="1" applyBorder="1" applyAlignment="1" applyProtection="1">
      <alignment vertical="center" wrapText="1"/>
    </xf>
    <xf numFmtId="0" fontId="5" fillId="0" borderId="3" xfId="1" applyFont="1" applyFill="1" applyBorder="1" applyAlignment="1" applyProtection="1">
      <alignment horizontal="right" wrapText="1"/>
    </xf>
    <xf numFmtId="0" fontId="5" fillId="0" borderId="3" xfId="1" applyFont="1" applyFill="1" applyBorder="1" applyAlignment="1">
      <alignment horizontal="center" wrapText="1"/>
    </xf>
    <xf numFmtId="4" fontId="5" fillId="0" borderId="3" xfId="2" applyNumberFormat="1" applyFont="1" applyFill="1" applyBorder="1" applyAlignment="1" applyProtection="1">
      <alignment wrapText="1"/>
    </xf>
    <xf numFmtId="0" fontId="5" fillId="0" borderId="3" xfId="1" applyFont="1" applyFill="1" applyBorder="1" applyAlignment="1" applyProtection="1">
      <alignment horizontal="right" vertical="center" wrapText="1"/>
    </xf>
    <xf numFmtId="0" fontId="5" fillId="0" borderId="3" xfId="1" applyFont="1" applyFill="1" applyBorder="1" applyAlignment="1">
      <alignment horizontal="center" vertical="center" wrapText="1"/>
    </xf>
    <xf numFmtId="4" fontId="5" fillId="0" borderId="3" xfId="2" applyNumberFormat="1" applyFont="1" applyFill="1" applyBorder="1" applyAlignment="1" applyProtection="1">
      <alignment vertical="center" wrapText="1"/>
    </xf>
    <xf numFmtId="16" fontId="5" fillId="0" borderId="3" xfId="1" applyNumberFormat="1" applyFont="1" applyFill="1" applyBorder="1" applyAlignment="1">
      <alignment horizontal="right" vertical="center" wrapText="1"/>
    </xf>
    <xf numFmtId="0" fontId="2" fillId="0" borderId="3" xfId="1" applyFont="1" applyFill="1" applyBorder="1" applyAlignment="1">
      <alignment horizontal="center" vertical="center" wrapText="1"/>
    </xf>
    <xf numFmtId="4" fontId="2" fillId="0" borderId="3" xfId="1" applyNumberFormat="1" applyFont="1" applyFill="1" applyBorder="1" applyAlignment="1">
      <alignment vertical="center" wrapText="1"/>
    </xf>
    <xf numFmtId="4" fontId="5" fillId="0" borderId="3" xfId="4" applyNumberFormat="1" applyFont="1" applyFill="1" applyBorder="1" applyAlignment="1" applyProtection="1">
      <alignment horizontal="right" vertical="center" wrapText="1"/>
    </xf>
    <xf numFmtId="0" fontId="9" fillId="3" borderId="1" xfId="3" applyFont="1" applyFill="1" applyBorder="1" applyAlignment="1" applyProtection="1">
      <alignment horizontal="justify" vertical="center" wrapText="1"/>
    </xf>
    <xf numFmtId="2" fontId="2" fillId="3" borderId="1" xfId="1" applyNumberFormat="1" applyFont="1" applyFill="1" applyBorder="1" applyAlignment="1">
      <alignment vertical="top" wrapText="1"/>
    </xf>
    <xf numFmtId="164" fontId="2" fillId="3" borderId="1" xfId="4" applyNumberFormat="1" applyFont="1" applyFill="1" applyBorder="1" applyAlignment="1" applyProtection="1">
      <alignment wrapText="1"/>
    </xf>
    <xf numFmtId="4" fontId="2" fillId="3" borderId="1" xfId="2" applyNumberFormat="1" applyFont="1" applyFill="1" applyBorder="1" applyAlignment="1" applyProtection="1">
      <alignment horizontal="right" wrapText="1"/>
      <protection locked="0"/>
    </xf>
    <xf numFmtId="4" fontId="2" fillId="3" borderId="1" xfId="2" applyNumberFormat="1" applyFont="1" applyFill="1" applyBorder="1" applyAlignment="1" applyProtection="1">
      <alignment wrapText="1"/>
    </xf>
    <xf numFmtId="0" fontId="2" fillId="0" borderId="1" xfId="3" applyFont="1" applyBorder="1" applyAlignment="1" applyProtection="1">
      <alignment horizontal="justify" wrapText="1"/>
    </xf>
    <xf numFmtId="164" fontId="2" fillId="0" borderId="1" xfId="4" applyNumberFormat="1" applyFont="1" applyFill="1" applyBorder="1" applyAlignment="1" applyProtection="1">
      <alignment wrapText="1"/>
    </xf>
    <xf numFmtId="4" fontId="2" fillId="0" borderId="1" xfId="2" applyNumberFormat="1" applyFont="1" applyBorder="1" applyAlignment="1" applyProtection="1">
      <alignment horizontal="right" wrapText="1"/>
      <protection locked="0"/>
    </xf>
    <xf numFmtId="0" fontId="9" fillId="0" borderId="1" xfId="3" applyFont="1" applyFill="1" applyBorder="1" applyAlignment="1" applyProtection="1">
      <alignment horizontal="right" vertical="top" wrapText="1"/>
    </xf>
    <xf numFmtId="0" fontId="9" fillId="0" borderId="1" xfId="3" applyFont="1" applyFill="1" applyBorder="1" applyAlignment="1" applyProtection="1">
      <alignment horizontal="left" vertical="top" wrapText="1"/>
    </xf>
    <xf numFmtId="164" fontId="2" fillId="0" borderId="1" xfId="4" applyNumberFormat="1" applyFont="1" applyFill="1" applyBorder="1" applyAlignment="1" applyProtection="1">
      <alignment horizontal="right" wrapText="1"/>
    </xf>
    <xf numFmtId="2" fontId="6" fillId="0" borderId="1" xfId="1" applyNumberFormat="1" applyFont="1" applyFill="1" applyBorder="1" applyAlignment="1">
      <alignment vertical="center" wrapText="1"/>
    </xf>
    <xf numFmtId="4" fontId="6" fillId="0" borderId="1" xfId="1" applyNumberFormat="1" applyFont="1" applyFill="1" applyBorder="1" applyAlignment="1">
      <alignment vertical="center" wrapText="1"/>
    </xf>
    <xf numFmtId="4" fontId="6" fillId="0" borderId="1" xfId="2" applyNumberFormat="1" applyFont="1" applyBorder="1" applyAlignment="1" applyProtection="1">
      <alignment horizontal="right" vertical="center" wrapText="1"/>
      <protection locked="0"/>
    </xf>
    <xf numFmtId="4" fontId="6" fillId="0" borderId="1" xfId="2" applyNumberFormat="1" applyFont="1" applyBorder="1" applyAlignment="1" applyProtection="1">
      <alignment vertical="center" wrapText="1"/>
    </xf>
    <xf numFmtId="0" fontId="6" fillId="0" borderId="1" xfId="3" applyFont="1" applyFill="1" applyBorder="1" applyAlignment="1" applyProtection="1">
      <alignment vertical="center" wrapText="1"/>
    </xf>
    <xf numFmtId="0" fontId="6" fillId="0" borderId="3" xfId="3" applyFont="1" applyFill="1" applyBorder="1" applyAlignment="1" applyProtection="1">
      <alignment vertical="center" wrapText="1"/>
    </xf>
    <xf numFmtId="2" fontId="6" fillId="0" borderId="3" xfId="1" applyNumberFormat="1" applyFont="1" applyFill="1" applyBorder="1" applyAlignment="1">
      <alignment vertical="center" wrapText="1"/>
    </xf>
    <xf numFmtId="4" fontId="6" fillId="0" borderId="3" xfId="2" applyNumberFormat="1" applyFont="1" applyBorder="1" applyAlignment="1" applyProtection="1">
      <alignment horizontal="right" vertical="center" wrapText="1"/>
      <protection locked="0"/>
    </xf>
    <xf numFmtId="4" fontId="6" fillId="0" borderId="3" xfId="2" applyNumberFormat="1" applyFont="1" applyBorder="1" applyAlignment="1" applyProtection="1">
      <alignment vertical="center" wrapText="1"/>
    </xf>
    <xf numFmtId="0" fontId="4" fillId="0" borderId="4" xfId="3" applyFont="1" applyFill="1" applyBorder="1" applyAlignment="1" applyProtection="1">
      <alignment horizontal="right" vertical="center" wrapText="1"/>
    </xf>
    <xf numFmtId="4" fontId="4" fillId="0" borderId="4" xfId="2" applyNumberFormat="1" applyFont="1" applyFill="1" applyBorder="1" applyAlignment="1" applyProtection="1">
      <alignment horizontal="right" vertical="center" wrapText="1"/>
      <protection locked="0"/>
    </xf>
    <xf numFmtId="4" fontId="4" fillId="0" borderId="4" xfId="2" applyNumberFormat="1" applyFont="1" applyFill="1" applyBorder="1" applyAlignment="1" applyProtection="1">
      <alignment horizontal="right" vertical="center" wrapText="1"/>
    </xf>
    <xf numFmtId="0" fontId="4" fillId="0" borderId="3" xfId="3" applyFont="1" applyFill="1" applyBorder="1" applyAlignment="1" applyProtection="1">
      <alignment horizontal="right" vertical="center" wrapText="1"/>
    </xf>
    <xf numFmtId="0" fontId="5" fillId="0" borderId="3" xfId="3" applyFont="1" applyFill="1" applyBorder="1" applyAlignment="1" applyProtection="1">
      <alignment horizontal="right" vertical="center" wrapText="1"/>
    </xf>
    <xf numFmtId="4" fontId="5" fillId="0" borderId="3" xfId="2" applyNumberFormat="1" applyFont="1" applyFill="1" applyBorder="1" applyAlignment="1" applyProtection="1">
      <alignment horizontal="right" vertical="center" wrapText="1"/>
      <protection locked="0"/>
    </xf>
    <xf numFmtId="4" fontId="4" fillId="0" borderId="3" xfId="2" applyNumberFormat="1" applyFont="1" applyFill="1" applyBorder="1" applyAlignment="1" applyProtection="1">
      <alignment horizontal="right" vertical="center" wrapText="1"/>
    </xf>
    <xf numFmtId="16" fontId="5" fillId="0" borderId="1" xfId="1" applyNumberFormat="1" applyFont="1" applyFill="1" applyBorder="1" applyAlignment="1">
      <alignment horizontal="right" vertical="center" wrapText="1"/>
    </xf>
    <xf numFmtId="0" fontId="4" fillId="0" borderId="1" xfId="1" quotePrefix="1" applyFont="1" applyFill="1" applyBorder="1" applyAlignment="1">
      <alignment horizontal="right" vertical="center" wrapText="1"/>
    </xf>
    <xf numFmtId="4" fontId="5" fillId="0" borderId="1" xfId="2" applyNumberFormat="1" applyFont="1" applyFill="1" applyBorder="1" applyAlignment="1" applyProtection="1">
      <alignment horizontal="right" vertical="center" wrapText="1"/>
      <protection locked="0"/>
    </xf>
    <xf numFmtId="0" fontId="10" fillId="0" borderId="0" xfId="5"/>
    <xf numFmtId="0" fontId="10" fillId="0" borderId="0" xfId="5" applyBorder="1"/>
    <xf numFmtId="0" fontId="11" fillId="0" borderId="0" xfId="5" applyFont="1"/>
    <xf numFmtId="0" fontId="12" fillId="0" borderId="0" xfId="5" applyFont="1"/>
    <xf numFmtId="0" fontId="12" fillId="0" borderId="0" xfId="5" applyFont="1" applyAlignment="1"/>
    <xf numFmtId="4" fontId="14" fillId="0" borderId="0" xfId="0" applyNumberFormat="1" applyFont="1" applyAlignment="1" applyProtection="1">
      <alignment horizontal="left" vertical="justify" wrapText="1"/>
    </xf>
    <xf numFmtId="4" fontId="8" fillId="0" borderId="5" xfId="0" applyNumberFormat="1" applyFont="1" applyBorder="1" applyAlignment="1" applyProtection="1">
      <alignment horizontal="left" vertical="top" wrapText="1"/>
    </xf>
    <xf numFmtId="0" fontId="6" fillId="0" borderId="11" xfId="1" applyFont="1" applyFill="1" applyBorder="1" applyAlignment="1" applyProtection="1">
      <alignment horizontal="left" vertical="center" wrapText="1"/>
    </xf>
    <xf numFmtId="4" fontId="6" fillId="0" borderId="12" xfId="2" applyNumberFormat="1" applyFont="1" applyFill="1" applyBorder="1" applyAlignment="1" applyProtection="1">
      <alignment vertical="center" wrapText="1"/>
    </xf>
    <xf numFmtId="4" fontId="6" fillId="0" borderId="11" xfId="2" applyNumberFormat="1" applyFont="1" applyFill="1" applyBorder="1" applyAlignment="1" applyProtection="1">
      <alignment horizontal="right" vertical="center" wrapText="1"/>
      <protection locked="0"/>
    </xf>
    <xf numFmtId="4" fontId="4" fillId="0" borderId="3" xfId="2" applyNumberFormat="1" applyFont="1" applyFill="1" applyBorder="1" applyAlignment="1" applyProtection="1">
      <alignment vertical="center" wrapText="1"/>
    </xf>
    <xf numFmtId="0" fontId="2" fillId="0" borderId="0" xfId="0" applyFont="1" applyBorder="1" applyAlignment="1">
      <alignment horizontal="justify" vertical="top" wrapText="1"/>
    </xf>
    <xf numFmtId="0" fontId="2" fillId="0" borderId="9" xfId="1" applyFont="1" applyFill="1" applyBorder="1" applyAlignment="1">
      <alignment horizontal="right" vertical="top" wrapText="1"/>
    </xf>
    <xf numFmtId="2" fontId="6" fillId="0" borderId="1" xfId="1" applyNumberFormat="1" applyFont="1" applyFill="1" applyBorder="1" applyAlignment="1">
      <alignment vertical="center"/>
    </xf>
    <xf numFmtId="0" fontId="2" fillId="0" borderId="13" xfId="0" applyFont="1" applyBorder="1" applyAlignment="1" applyProtection="1">
      <alignment horizontal="justify" vertical="top" wrapText="1"/>
      <protection locked="0"/>
    </xf>
    <xf numFmtId="0" fontId="5" fillId="0" borderId="4" xfId="1" applyFont="1" applyFill="1" applyBorder="1" applyAlignment="1">
      <alignment horizontal="left" vertical="center"/>
    </xf>
    <xf numFmtId="0" fontId="5" fillId="0" borderId="3" xfId="1" applyFont="1" applyFill="1" applyBorder="1" applyAlignment="1">
      <alignment horizontal="left" vertical="center"/>
    </xf>
    <xf numFmtId="4" fontId="2" fillId="0" borderId="3" xfId="2" applyNumberFormat="1" applyFont="1" applyFill="1" applyBorder="1" applyAlignment="1" applyProtection="1">
      <alignment horizontal="right" wrapText="1"/>
    </xf>
    <xf numFmtId="2" fontId="2" fillId="0" borderId="3" xfId="1" applyNumberFormat="1" applyFont="1" applyFill="1" applyBorder="1" applyAlignment="1">
      <alignment vertical="center" wrapText="1"/>
    </xf>
    <xf numFmtId="0" fontId="5" fillId="0" borderId="0" xfId="1" applyFont="1" applyFill="1" applyBorder="1" applyAlignment="1" applyProtection="1">
      <alignment horizontal="right" vertical="top" wrapText="1"/>
    </xf>
    <xf numFmtId="0" fontId="5" fillId="0" borderId="3" xfId="1" applyFont="1" applyFill="1" applyBorder="1" applyAlignment="1" applyProtection="1">
      <alignment horizontal="right" vertical="top" wrapText="1"/>
    </xf>
    <xf numFmtId="0" fontId="4" fillId="0" borderId="3" xfId="1" applyFont="1" applyFill="1" applyBorder="1" applyAlignment="1" applyProtection="1">
      <alignment horizontal="right" vertical="center" wrapText="1"/>
    </xf>
    <xf numFmtId="2" fontId="5" fillId="0" borderId="1" xfId="1" applyNumberFormat="1" applyFont="1" applyFill="1" applyBorder="1" applyAlignment="1">
      <alignment vertical="top" wrapText="1"/>
    </xf>
    <xf numFmtId="1" fontId="5" fillId="0" borderId="1" xfId="1" applyNumberFormat="1" applyFont="1" applyFill="1" applyBorder="1" applyAlignment="1" applyProtection="1">
      <alignment vertical="top" wrapText="1"/>
    </xf>
    <xf numFmtId="0" fontId="5" fillId="0" borderId="1" xfId="3" applyFont="1" applyFill="1" applyBorder="1" applyAlignment="1" applyProtection="1">
      <alignment horizontal="right" vertical="top" wrapText="1"/>
    </xf>
    <xf numFmtId="0" fontId="4" fillId="0" borderId="1" xfId="1" applyFont="1" applyFill="1" applyBorder="1" applyAlignment="1">
      <alignment horizontal="right" vertical="center" wrapText="1" indent="1"/>
    </xf>
    <xf numFmtId="0" fontId="4" fillId="0" borderId="3" xfId="1" applyFont="1" applyFill="1" applyBorder="1" applyAlignment="1">
      <alignment horizontal="right" vertical="center" wrapText="1" indent="1"/>
    </xf>
    <xf numFmtId="0" fontId="13" fillId="0" borderId="0" xfId="5" applyFont="1"/>
    <xf numFmtId="0" fontId="15" fillId="0" borderId="0" xfId="5" applyFont="1"/>
    <xf numFmtId="0" fontId="3" fillId="0" borderId="0" xfId="5" applyFont="1"/>
    <xf numFmtId="0" fontId="3" fillId="0" borderId="0" xfId="5" applyFont="1" applyAlignment="1"/>
    <xf numFmtId="0" fontId="12" fillId="0" borderId="0" xfId="5" applyFont="1" applyAlignment="1">
      <alignment vertical="center"/>
    </xf>
    <xf numFmtId="0" fontId="11" fillId="0" borderId="0" xfId="5" applyFont="1" applyAlignment="1">
      <alignment vertical="center"/>
    </xf>
    <xf numFmtId="0" fontId="10" fillId="0" borderId="0" xfId="5" applyAlignment="1">
      <alignment vertical="center"/>
    </xf>
    <xf numFmtId="0" fontId="13" fillId="0" borderId="0" xfId="5" applyFont="1" applyAlignment="1">
      <alignment vertical="center"/>
    </xf>
    <xf numFmtId="0" fontId="13" fillId="0" borderId="0" xfId="5" applyFont="1" applyAlignment="1">
      <alignment vertical="center" wrapText="1"/>
    </xf>
    <xf numFmtId="0" fontId="15" fillId="0" borderId="0" xfId="5" applyFont="1" applyAlignment="1">
      <alignment vertical="center"/>
    </xf>
    <xf numFmtId="0" fontId="2" fillId="0" borderId="14" xfId="3" applyFont="1" applyBorder="1" applyAlignment="1">
      <alignment horizontal="left"/>
    </xf>
    <xf numFmtId="0" fontId="2" fillId="0" borderId="1" xfId="3" applyFont="1" applyBorder="1" applyAlignment="1">
      <alignment horizontal="left"/>
    </xf>
    <xf numFmtId="4" fontId="2" fillId="0" borderId="1" xfId="3" applyNumberFormat="1" applyFont="1" applyBorder="1" applyAlignment="1" applyProtection="1">
      <alignment vertical="center" wrapText="1"/>
    </xf>
    <xf numFmtId="2" fontId="6" fillId="0" borderId="5" xfId="1" applyNumberFormat="1" applyFont="1" applyFill="1" applyBorder="1" applyAlignment="1">
      <alignment vertical="center"/>
    </xf>
    <xf numFmtId="0" fontId="2" fillId="0" borderId="3" xfId="3" applyFont="1" applyFill="1" applyBorder="1" applyAlignment="1" applyProtection="1">
      <alignment horizontal="left" vertical="top" wrapText="1"/>
    </xf>
    <xf numFmtId="0" fontId="2" fillId="0" borderId="15" xfId="1" applyFont="1" applyFill="1" applyBorder="1" applyAlignment="1">
      <alignment horizontal="right" vertical="top" wrapText="1"/>
    </xf>
    <xf numFmtId="0" fontId="2" fillId="0" borderId="6" xfId="1" applyFont="1" applyFill="1" applyBorder="1" applyAlignment="1" applyProtection="1">
      <alignment horizontal="center" wrapText="1"/>
    </xf>
    <xf numFmtId="0" fontId="2" fillId="0" borderId="6" xfId="1" applyFont="1" applyFill="1" applyBorder="1" applyAlignment="1" applyProtection="1">
      <alignment wrapText="1"/>
    </xf>
    <xf numFmtId="4" fontId="2" fillId="0" borderId="4" xfId="1" applyNumberFormat="1" applyFont="1" applyFill="1" applyBorder="1" applyAlignment="1" applyProtection="1">
      <alignment horizontal="right" vertical="center" wrapText="1"/>
      <protection locked="0"/>
    </xf>
    <xf numFmtId="4" fontId="2" fillId="0" borderId="3" xfId="1" applyNumberFormat="1" applyFont="1" applyFill="1" applyBorder="1" applyAlignment="1" applyProtection="1">
      <alignment horizontal="right" vertical="center" wrapText="1"/>
      <protection locked="0"/>
    </xf>
    <xf numFmtId="4" fontId="2" fillId="0" borderId="1" xfId="1" applyNumberFormat="1" applyFont="1" applyFill="1" applyBorder="1" applyAlignment="1" applyProtection="1">
      <alignment vertical="top" wrapText="1"/>
      <protection locked="0"/>
    </xf>
    <xf numFmtId="4" fontId="2" fillId="3" borderId="1" xfId="2" applyNumberFormat="1" applyFont="1" applyFill="1" applyBorder="1" applyAlignment="1" applyProtection="1">
      <alignment vertical="center" wrapText="1"/>
      <protection locked="0"/>
    </xf>
    <xf numFmtId="4" fontId="4" fillId="3" borderId="1" xfId="1" applyNumberFormat="1" applyFont="1" applyFill="1" applyBorder="1" applyAlignment="1" applyProtection="1">
      <alignment horizontal="right" vertical="center" wrapText="1"/>
      <protection locked="0"/>
    </xf>
    <xf numFmtId="4" fontId="2" fillId="0" borderId="4" xfId="1" applyNumberFormat="1" applyFont="1" applyFill="1" applyBorder="1" applyAlignment="1" applyProtection="1">
      <alignment vertical="center" wrapText="1"/>
      <protection locked="0"/>
    </xf>
    <xf numFmtId="4" fontId="2" fillId="0" borderId="3" xfId="1" applyNumberFormat="1" applyFont="1" applyFill="1" applyBorder="1" applyAlignment="1" applyProtection="1">
      <alignment vertical="center" wrapText="1"/>
      <protection locked="0"/>
    </xf>
    <xf numFmtId="0" fontId="2" fillId="0" borderId="1" xfId="1" applyFont="1" applyFill="1" applyBorder="1" applyAlignment="1" applyProtection="1">
      <alignment wrapText="1"/>
      <protection locked="0"/>
    </xf>
    <xf numFmtId="4" fontId="2" fillId="0" borderId="1" xfId="3" applyNumberFormat="1" applyFont="1" applyFill="1" applyBorder="1" applyAlignment="1" applyProtection="1">
      <alignment horizontal="right" wrapText="1"/>
      <protection locked="0"/>
    </xf>
    <xf numFmtId="4" fontId="5" fillId="0" borderId="4" xfId="2" applyNumberFormat="1" applyFont="1" applyFill="1" applyBorder="1" applyAlignment="1" applyProtection="1">
      <alignment horizontal="right" vertical="center" wrapText="1"/>
      <protection locked="0"/>
    </xf>
    <xf numFmtId="4" fontId="5" fillId="0" borderId="3" xfId="2" applyNumberFormat="1" applyFont="1" applyFill="1" applyBorder="1" applyAlignment="1" applyProtection="1">
      <alignment horizontal="right" wrapText="1"/>
      <protection locked="0"/>
    </xf>
    <xf numFmtId="1" fontId="17" fillId="4" borderId="16" xfId="6" applyNumberFormat="1" applyFont="1" applyFill="1" applyBorder="1" applyAlignment="1">
      <alignment horizontal="left" vertical="center" wrapText="1"/>
    </xf>
    <xf numFmtId="0" fontId="17" fillId="4" borderId="17" xfId="6" applyFont="1" applyFill="1" applyBorder="1" applyAlignment="1">
      <alignment vertical="center"/>
    </xf>
    <xf numFmtId="0" fontId="17" fillId="4" borderId="17" xfId="6" applyFont="1" applyFill="1" applyBorder="1" applyAlignment="1">
      <alignment horizontal="center" vertical="center"/>
    </xf>
    <xf numFmtId="4" fontId="17" fillId="4" borderId="17" xfId="6" applyNumberFormat="1" applyFont="1" applyFill="1" applyBorder="1" applyAlignment="1">
      <alignment horizontal="center" vertical="center"/>
    </xf>
    <xf numFmtId="4" fontId="18" fillId="4" borderId="17" xfId="6" applyNumberFormat="1" applyFont="1" applyFill="1" applyBorder="1" applyAlignment="1">
      <alignment horizontal="right" vertical="center"/>
    </xf>
    <xf numFmtId="4" fontId="18" fillId="4" borderId="18" xfId="6" applyNumberFormat="1" applyFont="1" applyFill="1" applyBorder="1" applyAlignment="1">
      <alignment horizontal="right" vertical="center"/>
    </xf>
    <xf numFmtId="0" fontId="19" fillId="0" borderId="0" xfId="6" applyFont="1"/>
    <xf numFmtId="0" fontId="20" fillId="0" borderId="0" xfId="6" applyFont="1" applyAlignment="1">
      <alignment horizontal="left" vertical="top"/>
    </xf>
    <xf numFmtId="0" fontId="20" fillId="0" borderId="0" xfId="6" applyFont="1" applyAlignment="1">
      <alignment horizontal="justify" vertical="top" wrapText="1"/>
    </xf>
    <xf numFmtId="0" fontId="19" fillId="0" borderId="0" xfId="6" applyFont="1" applyAlignment="1">
      <alignment horizontal="center" vertical="center"/>
    </xf>
    <xf numFmtId="4" fontId="19" fillId="0" borderId="0" xfId="6" applyNumberFormat="1" applyFont="1" applyAlignment="1" applyProtection="1">
      <alignment horizontal="center"/>
    </xf>
    <xf numFmtId="4" fontId="19" fillId="0" borderId="0" xfId="6" applyNumberFormat="1" applyFont="1" applyAlignment="1">
      <alignment horizontal="right"/>
    </xf>
    <xf numFmtId="0" fontId="21" fillId="0" borderId="2" xfId="6" applyFont="1" applyBorder="1" applyAlignment="1">
      <alignment horizontal="justify" vertical="center" wrapText="1"/>
    </xf>
    <xf numFmtId="0" fontId="21" fillId="0" borderId="2" xfId="6" applyFont="1" applyBorder="1" applyAlignment="1">
      <alignment horizontal="center" vertical="center" wrapText="1"/>
    </xf>
    <xf numFmtId="4" fontId="21" fillId="0" borderId="2" xfId="6" applyNumberFormat="1" applyFont="1" applyBorder="1" applyAlignment="1">
      <alignment horizontal="center" vertical="center"/>
    </xf>
    <xf numFmtId="4" fontId="21" fillId="0" borderId="2" xfId="6" applyNumberFormat="1" applyFont="1" applyBorder="1" applyAlignment="1">
      <alignment horizontal="center" vertical="center" wrapText="1"/>
    </xf>
    <xf numFmtId="0" fontId="22" fillId="0" borderId="2" xfId="6" applyFont="1" applyBorder="1" applyAlignment="1">
      <alignment horizontal="justify" vertical="center" wrapText="1"/>
    </xf>
    <xf numFmtId="0" fontId="22" fillId="0" borderId="2" xfId="6" applyFont="1" applyBorder="1" applyAlignment="1">
      <alignment horizontal="center" vertical="center" wrapText="1"/>
    </xf>
    <xf numFmtId="4" fontId="22" fillId="0" borderId="2" xfId="6" applyNumberFormat="1" applyFont="1" applyBorder="1" applyAlignment="1">
      <alignment horizontal="center" vertical="center" wrapText="1"/>
    </xf>
    <xf numFmtId="4" fontId="22" fillId="0" borderId="2" xfId="6" applyNumberFormat="1" applyFont="1" applyBorder="1" applyAlignment="1">
      <alignment horizontal="right" vertical="center" wrapText="1"/>
    </xf>
    <xf numFmtId="0" fontId="22" fillId="0" borderId="2" xfId="6" applyFont="1" applyBorder="1" applyAlignment="1">
      <alignment vertical="top"/>
    </xf>
    <xf numFmtId="0" fontId="21" fillId="0" borderId="2" xfId="6" applyFont="1" applyBorder="1" applyAlignment="1">
      <alignment horizontal="justify" vertical="top" wrapText="1"/>
    </xf>
    <xf numFmtId="0" fontId="18" fillId="0" borderId="2" xfId="6" applyFont="1" applyBorder="1" applyAlignment="1">
      <alignment horizontal="center" vertical="center"/>
    </xf>
    <xf numFmtId="4" fontId="18" fillId="0" borderId="2" xfId="6" applyNumberFormat="1" applyFont="1" applyBorder="1" applyAlignment="1" applyProtection="1">
      <alignment horizontal="center"/>
    </xf>
    <xf numFmtId="4" fontId="18" fillId="0" borderId="2" xfId="6" applyNumberFormat="1" applyFont="1" applyBorder="1" applyAlignment="1">
      <alignment horizontal="right"/>
    </xf>
    <xf numFmtId="0" fontId="18" fillId="0" borderId="0" xfId="6" applyFont="1"/>
    <xf numFmtId="0" fontId="22" fillId="0" borderId="2" xfId="6" applyFont="1" applyBorder="1" applyAlignment="1">
      <alignment horizontal="justify" vertical="top" wrapText="1"/>
    </xf>
    <xf numFmtId="4" fontId="22" fillId="0" borderId="2" xfId="6" applyNumberFormat="1" applyFont="1" applyBorder="1" applyAlignment="1">
      <alignment horizontal="right"/>
    </xf>
    <xf numFmtId="0" fontId="22" fillId="0" borderId="2" xfId="6" applyFont="1" applyBorder="1" applyAlignment="1">
      <alignment horizontal="left" vertical="top"/>
    </xf>
    <xf numFmtId="0" fontId="22" fillId="0" borderId="2" xfId="6" applyFont="1" applyBorder="1" applyAlignment="1">
      <alignment horizontal="justify" vertical="top"/>
    </xf>
    <xf numFmtId="0" fontId="22" fillId="0" borderId="2" xfId="6" applyFont="1" applyFill="1" applyBorder="1" applyAlignment="1">
      <alignment horizontal="justify" vertical="top" wrapText="1"/>
    </xf>
    <xf numFmtId="0" fontId="22" fillId="0" borderId="2" xfId="6" applyFont="1" applyBorder="1" applyAlignment="1">
      <alignment horizontal="center" vertical="center"/>
    </xf>
    <xf numFmtId="4" fontId="22" fillId="0" borderId="2" xfId="6" applyNumberFormat="1" applyFont="1" applyBorder="1" applyAlignment="1" applyProtection="1">
      <alignment horizontal="center"/>
    </xf>
    <xf numFmtId="4" fontId="22" fillId="0" borderId="2" xfId="6" applyNumberFormat="1" applyFont="1" applyBorder="1" applyAlignment="1">
      <alignment horizontal="justify" vertical="top" wrapText="1"/>
    </xf>
    <xf numFmtId="0" fontId="17" fillId="0" borderId="2" xfId="6" applyFont="1" applyBorder="1" applyAlignment="1">
      <alignment horizontal="justify" vertical="top" wrapText="1"/>
    </xf>
    <xf numFmtId="0" fontId="17" fillId="0" borderId="2" xfId="6" applyFont="1" applyBorder="1" applyAlignment="1">
      <alignment vertical="top"/>
    </xf>
    <xf numFmtId="4" fontId="22" fillId="0" borderId="2" xfId="6" applyNumberFormat="1" applyFont="1" applyBorder="1" applyAlignment="1">
      <alignment horizontal="center" vertical="center"/>
    </xf>
    <xf numFmtId="0" fontId="22" fillId="0" borderId="0" xfId="6" applyFont="1"/>
    <xf numFmtId="0" fontId="22" fillId="0" borderId="2" xfId="6" applyFont="1" applyBorder="1" applyAlignment="1">
      <alignment horizontal="left"/>
    </xf>
    <xf numFmtId="4" fontId="22" fillId="0" borderId="2" xfId="6" applyNumberFormat="1" applyFont="1" applyBorder="1" applyAlignment="1">
      <alignment horizontal="center"/>
    </xf>
    <xf numFmtId="0" fontId="22" fillId="0" borderId="2" xfId="6" applyFont="1" applyBorder="1"/>
    <xf numFmtId="0" fontId="20" fillId="0" borderId="2" xfId="6" applyFont="1" applyBorder="1" applyAlignment="1">
      <alignment vertical="top"/>
    </xf>
    <xf numFmtId="0" fontId="20" fillId="0" borderId="2" xfId="6" applyFont="1" applyBorder="1" applyAlignment="1">
      <alignment horizontal="justify" vertical="top" wrapText="1"/>
    </xf>
    <xf numFmtId="0" fontId="21" fillId="0" borderId="2" xfId="6" applyFont="1" applyBorder="1" applyAlignment="1">
      <alignment vertical="top"/>
    </xf>
    <xf numFmtId="1" fontId="17" fillId="4" borderId="2" xfId="6" applyNumberFormat="1" applyFont="1" applyFill="1" applyBorder="1" applyAlignment="1">
      <alignment horizontal="left" vertical="center" wrapText="1"/>
    </xf>
    <xf numFmtId="0" fontId="17" fillId="4" borderId="2" xfId="6" applyFont="1" applyFill="1" applyBorder="1" applyAlignment="1">
      <alignment horizontal="center" vertical="center"/>
    </xf>
    <xf numFmtId="4" fontId="18" fillId="4" borderId="2" xfId="6" applyNumberFormat="1" applyFont="1" applyFill="1" applyBorder="1" applyAlignment="1">
      <alignment horizontal="right" vertical="center"/>
    </xf>
    <xf numFmtId="4" fontId="17" fillId="4" borderId="2" xfId="6" applyNumberFormat="1" applyFont="1" applyFill="1" applyBorder="1" applyAlignment="1">
      <alignment horizontal="right" vertical="center"/>
    </xf>
    <xf numFmtId="0" fontId="18" fillId="0" borderId="0" xfId="6" applyFont="1" applyAlignment="1">
      <alignment vertical="center"/>
    </xf>
    <xf numFmtId="0" fontId="17" fillId="0" borderId="2" xfId="6" applyFont="1" applyBorder="1" applyAlignment="1">
      <alignment horizontal="justify" vertical="top"/>
    </xf>
    <xf numFmtId="0" fontId="23" fillId="0" borderId="2" xfId="6" applyFont="1" applyBorder="1" applyAlignment="1">
      <alignment horizontal="left" vertical="top" wrapText="1"/>
    </xf>
    <xf numFmtId="4" fontId="22" fillId="0" borderId="2" xfId="6" applyNumberFormat="1" applyFont="1" applyBorder="1" applyAlignment="1" applyProtection="1">
      <alignment horizontal="center" vertical="center"/>
    </xf>
    <xf numFmtId="4" fontId="22" fillId="0" borderId="2" xfId="6" applyNumberFormat="1" applyFont="1" applyBorder="1" applyAlignment="1">
      <alignment horizontal="right" vertical="center"/>
    </xf>
    <xf numFmtId="0" fontId="24" fillId="0" borderId="2" xfId="6" applyFont="1" applyBorder="1" applyAlignment="1">
      <alignment horizontal="justify" vertical="top" wrapText="1"/>
    </xf>
    <xf numFmtId="0" fontId="24" fillId="0" borderId="2" xfId="6" applyFont="1" applyBorder="1" applyAlignment="1">
      <alignment horizontal="center" vertical="center"/>
    </xf>
    <xf numFmtId="0" fontId="24" fillId="0" borderId="2" xfId="6" applyFont="1" applyBorder="1" applyAlignment="1">
      <alignment horizontal="center"/>
    </xf>
    <xf numFmtId="165" fontId="24" fillId="0" borderId="2" xfId="6" applyNumberFormat="1" applyFont="1" applyBorder="1"/>
    <xf numFmtId="4" fontId="22" fillId="0" borderId="2" xfId="6" applyNumberFormat="1" applyFont="1" applyBorder="1" applyAlignment="1">
      <alignment horizontal="right" vertical="top"/>
    </xf>
    <xf numFmtId="0" fontId="25" fillId="0" borderId="2" xfId="6" applyFont="1" applyBorder="1" applyAlignment="1">
      <alignment horizontal="justify" vertical="center" wrapText="1"/>
    </xf>
    <xf numFmtId="0" fontId="26" fillId="0" borderId="2" xfId="6" applyFont="1" applyBorder="1" applyAlignment="1">
      <alignment vertical="top" wrapText="1"/>
    </xf>
    <xf numFmtId="0" fontId="22" fillId="0" borderId="11" xfId="1" applyFont="1" applyFill="1" applyBorder="1" applyAlignment="1">
      <alignment horizontal="left" vertical="top" wrapText="1"/>
    </xf>
    <xf numFmtId="0" fontId="22" fillId="0" borderId="2" xfId="1" applyFont="1" applyFill="1" applyBorder="1" applyAlignment="1">
      <alignment horizontal="left" vertical="top" wrapText="1"/>
    </xf>
    <xf numFmtId="0" fontId="17" fillId="4" borderId="2" xfId="6" applyFont="1" applyFill="1" applyBorder="1" applyAlignment="1">
      <alignment vertical="center"/>
    </xf>
    <xf numFmtId="4" fontId="17" fillId="4" borderId="2" xfId="6" applyNumberFormat="1" applyFont="1" applyFill="1" applyBorder="1" applyAlignment="1">
      <alignment horizontal="center" vertical="center"/>
    </xf>
    <xf numFmtId="0" fontId="22" fillId="0" borderId="0" xfId="6" applyFont="1" applyAlignment="1">
      <alignment vertical="center"/>
    </xf>
    <xf numFmtId="0" fontId="17" fillId="0" borderId="2" xfId="6" applyFont="1" applyBorder="1" applyAlignment="1">
      <alignment vertical="center"/>
    </xf>
    <xf numFmtId="0" fontId="17" fillId="0" borderId="2" xfId="6" applyFont="1" applyBorder="1" applyAlignment="1">
      <alignment vertical="center" wrapText="1"/>
    </xf>
    <xf numFmtId="4" fontId="18" fillId="0" borderId="2" xfId="6" applyNumberFormat="1" applyFont="1" applyBorder="1" applyAlignment="1" applyProtection="1">
      <alignment horizontal="center" vertical="center"/>
    </xf>
    <xf numFmtId="4" fontId="17" fillId="0" borderId="2" xfId="6" applyNumberFormat="1" applyFont="1" applyBorder="1" applyAlignment="1">
      <alignment horizontal="right" vertical="center"/>
    </xf>
    <xf numFmtId="0" fontId="22" fillId="0" borderId="0" xfId="6" applyFont="1" applyFill="1"/>
    <xf numFmtId="0" fontId="17" fillId="0" borderId="2" xfId="6" applyFont="1" applyBorder="1" applyAlignment="1">
      <alignment horizontal="justify" vertical="center"/>
    </xf>
    <xf numFmtId="4" fontId="18" fillId="0" borderId="2" xfId="6" applyNumberFormat="1" applyFont="1" applyBorder="1" applyAlignment="1">
      <alignment horizontal="center" vertical="center"/>
    </xf>
    <xf numFmtId="0" fontId="22" fillId="0" borderId="16" xfId="6" applyFont="1" applyBorder="1" applyAlignment="1">
      <alignment horizontal="justify" vertical="top" wrapText="1"/>
    </xf>
    <xf numFmtId="0" fontId="22" fillId="0" borderId="17" xfId="6" applyFont="1" applyBorder="1" applyAlignment="1">
      <alignment horizontal="center" vertical="center"/>
    </xf>
    <xf numFmtId="4" fontId="22" fillId="0" borderId="17" xfId="6" applyNumberFormat="1" applyFont="1" applyBorder="1" applyAlignment="1" applyProtection="1">
      <alignment horizontal="center"/>
    </xf>
    <xf numFmtId="4" fontId="22" fillId="0" borderId="18" xfId="6" applyNumberFormat="1" applyFont="1" applyBorder="1" applyAlignment="1">
      <alignment horizontal="right"/>
    </xf>
    <xf numFmtId="49" fontId="17" fillId="0" borderId="2" xfId="6" applyNumberFormat="1" applyFont="1" applyBorder="1" applyAlignment="1">
      <alignment horizontal="center" vertical="center"/>
    </xf>
    <xf numFmtId="0" fontId="17" fillId="0" borderId="16" xfId="6" applyFont="1" applyBorder="1" applyAlignment="1">
      <alignment horizontal="justify" vertical="top" wrapText="1"/>
    </xf>
    <xf numFmtId="0" fontId="18" fillId="0" borderId="17" xfId="6" applyFont="1" applyBorder="1" applyAlignment="1">
      <alignment horizontal="center" vertical="center"/>
    </xf>
    <xf numFmtId="4" fontId="18" fillId="0" borderId="17" xfId="6" applyNumberFormat="1" applyFont="1" applyBorder="1" applyAlignment="1" applyProtection="1">
      <alignment horizontal="center"/>
    </xf>
    <xf numFmtId="4" fontId="18" fillId="0" borderId="18" xfId="6" applyNumberFormat="1" applyFont="1" applyBorder="1" applyAlignment="1">
      <alignment horizontal="right"/>
    </xf>
    <xf numFmtId="4" fontId="17" fillId="0" borderId="2" xfId="6" applyNumberFormat="1" applyFont="1" applyBorder="1" applyAlignment="1">
      <alignment horizontal="right"/>
    </xf>
    <xf numFmtId="49" fontId="18" fillId="0" borderId="2" xfId="6" applyNumberFormat="1" applyFont="1" applyBorder="1" applyAlignment="1">
      <alignment vertical="top"/>
    </xf>
    <xf numFmtId="0" fontId="18" fillId="0" borderId="16" xfId="6" applyFont="1" applyBorder="1" applyAlignment="1">
      <alignment horizontal="justify" vertical="top" wrapText="1"/>
    </xf>
    <xf numFmtId="1" fontId="18" fillId="5" borderId="2" xfId="6" applyNumberFormat="1" applyFont="1" applyFill="1" applyBorder="1" applyAlignment="1">
      <alignment horizontal="center" vertical="center"/>
    </xf>
    <xf numFmtId="0" fontId="17" fillId="5" borderId="16" xfId="6" applyFont="1" applyFill="1" applyBorder="1" applyAlignment="1">
      <alignment horizontal="left" vertical="center"/>
    </xf>
    <xf numFmtId="0" fontId="18" fillId="5" borderId="17" xfId="6" applyFont="1" applyFill="1" applyBorder="1" applyAlignment="1">
      <alignment vertical="center"/>
    </xf>
    <xf numFmtId="165" fontId="17" fillId="5" borderId="17" xfId="6" applyNumberFormat="1" applyFont="1" applyFill="1" applyBorder="1" applyAlignment="1">
      <alignment horizontal="right" vertical="center"/>
    </xf>
    <xf numFmtId="4" fontId="18" fillId="5" borderId="18" xfId="6" applyNumberFormat="1" applyFont="1" applyFill="1" applyBorder="1"/>
    <xf numFmtId="4" fontId="17" fillId="5" borderId="2" xfId="6" applyNumberFormat="1" applyFont="1" applyFill="1" applyBorder="1"/>
    <xf numFmtId="1" fontId="18" fillId="5" borderId="0" xfId="6" applyNumberFormat="1" applyFont="1" applyFill="1" applyBorder="1" applyAlignment="1">
      <alignment horizontal="center" vertical="center"/>
    </xf>
    <xf numFmtId="0" fontId="17" fillId="5" borderId="0" xfId="6" applyFont="1" applyFill="1" applyBorder="1" applyAlignment="1">
      <alignment horizontal="left" vertical="center"/>
    </xf>
    <xf numFmtId="0" fontId="18" fillId="5" borderId="0" xfId="6" applyFont="1" applyFill="1" applyBorder="1" applyAlignment="1">
      <alignment vertical="center"/>
    </xf>
    <xf numFmtId="165" fontId="17" fillId="5" borderId="0" xfId="6" applyNumberFormat="1" applyFont="1" applyFill="1" applyBorder="1" applyAlignment="1">
      <alignment horizontal="right" vertical="center"/>
    </xf>
    <xf numFmtId="4" fontId="18" fillId="5" borderId="0" xfId="6" applyNumberFormat="1" applyFont="1" applyFill="1" applyBorder="1"/>
    <xf numFmtId="4" fontId="17" fillId="5" borderId="0" xfId="6" applyNumberFormat="1" applyFont="1" applyFill="1" applyBorder="1"/>
    <xf numFmtId="0" fontId="22" fillId="0" borderId="0" xfId="6" applyFont="1" applyAlignment="1">
      <alignment vertical="top"/>
    </xf>
    <xf numFmtId="0" fontId="22" fillId="0" borderId="0" xfId="6" applyFont="1" applyAlignment="1">
      <alignment horizontal="justify" vertical="top" wrapText="1"/>
    </xf>
    <xf numFmtId="0" fontId="22" fillId="0" borderId="0" xfId="6" applyFont="1" applyAlignment="1">
      <alignment horizontal="center" vertical="center"/>
    </xf>
    <xf numFmtId="4" fontId="22" fillId="0" borderId="0" xfId="6" applyNumberFormat="1" applyFont="1" applyAlignment="1" applyProtection="1">
      <alignment horizontal="center"/>
    </xf>
    <xf numFmtId="4" fontId="22" fillId="0" borderId="0" xfId="6" applyNumberFormat="1" applyFont="1" applyAlignment="1">
      <alignment horizontal="right"/>
    </xf>
    <xf numFmtId="0" fontId="5" fillId="6" borderId="1" xfId="1" applyFont="1" applyFill="1" applyBorder="1" applyAlignment="1">
      <alignment horizontal="right" vertical="top" wrapText="1"/>
    </xf>
    <xf numFmtId="0" fontId="5" fillId="7" borderId="1" xfId="1" applyFont="1" applyFill="1" applyBorder="1" applyAlignment="1">
      <alignment horizontal="right" vertical="top" wrapText="1"/>
    </xf>
    <xf numFmtId="0" fontId="2" fillId="0" borderId="9" xfId="1" applyFont="1" applyFill="1" applyBorder="1" applyAlignment="1">
      <alignment horizontal="left" vertical="top" wrapText="1"/>
    </xf>
    <xf numFmtId="0" fontId="27" fillId="0" borderId="1" xfId="1" applyFont="1" applyBorder="1" applyAlignment="1" applyProtection="1">
      <alignment wrapText="1"/>
    </xf>
    <xf numFmtId="0" fontId="2" fillId="8" borderId="1" xfId="1" applyFont="1" applyFill="1" applyBorder="1" applyAlignment="1">
      <alignment horizontal="left" vertical="top" wrapText="1"/>
    </xf>
    <xf numFmtId="0" fontId="5" fillId="9" borderId="1" xfId="1" applyFont="1" applyFill="1" applyBorder="1" applyAlignment="1">
      <alignment horizontal="right" vertical="top" wrapText="1"/>
    </xf>
    <xf numFmtId="0" fontId="5" fillId="9" borderId="1" xfId="1" applyFont="1" applyFill="1" applyBorder="1" applyAlignment="1" applyProtection="1">
      <alignment horizontal="right" vertical="top" wrapText="1"/>
    </xf>
    <xf numFmtId="0" fontId="5" fillId="6" borderId="1" xfId="1" applyFont="1" applyFill="1" applyBorder="1" applyAlignment="1" applyProtection="1">
      <alignment horizontal="right" vertical="top" wrapText="1"/>
    </xf>
    <xf numFmtId="1" fontId="5" fillId="6" borderId="1" xfId="1" applyNumberFormat="1" applyFont="1" applyFill="1" applyBorder="1" applyAlignment="1" applyProtection="1">
      <alignment horizontal="right" vertical="top" wrapText="1"/>
    </xf>
    <xf numFmtId="0" fontId="28" fillId="0" borderId="1" xfId="1" applyFont="1" applyFill="1" applyBorder="1" applyAlignment="1">
      <alignment horizontal="left" vertical="top" wrapText="1"/>
    </xf>
    <xf numFmtId="0" fontId="28" fillId="0" borderId="1" xfId="1" applyFont="1" applyFill="1" applyBorder="1" applyAlignment="1">
      <alignment horizontal="right" vertical="top" wrapText="1"/>
    </xf>
    <xf numFmtId="0" fontId="28" fillId="0" borderId="1" xfId="1" applyFont="1" applyFill="1" applyBorder="1" applyAlignment="1">
      <alignment horizontal="center" wrapText="1"/>
    </xf>
    <xf numFmtId="4" fontId="28" fillId="0" borderId="1" xfId="2" applyNumberFormat="1" applyFont="1" applyBorder="1" applyAlignment="1" applyProtection="1">
      <alignment horizontal="right" wrapText="1"/>
    </xf>
    <xf numFmtId="0" fontId="28" fillId="0" borderId="1" xfId="3" applyFont="1" applyFill="1" applyBorder="1" applyAlignment="1" applyProtection="1">
      <alignment horizontal="left" vertical="top" wrapText="1"/>
    </xf>
    <xf numFmtId="4" fontId="2" fillId="0" borderId="1" xfId="1" applyNumberFormat="1" applyFont="1" applyFill="1" applyBorder="1" applyAlignment="1" applyProtection="1">
      <alignment wrapText="1"/>
    </xf>
    <xf numFmtId="0" fontId="5" fillId="8" borderId="5" xfId="1" applyFont="1" applyFill="1" applyBorder="1" applyAlignment="1">
      <alignment horizontal="left" vertical="top" wrapText="1"/>
    </xf>
    <xf numFmtId="0" fontId="5" fillId="0" borderId="5" xfId="1" applyFont="1" applyFill="1" applyBorder="1" applyAlignment="1">
      <alignment horizontal="left" vertical="top" wrapText="1"/>
    </xf>
    <xf numFmtId="0" fontId="2" fillId="0" borderId="3" xfId="1" applyFont="1" applyFill="1" applyBorder="1" applyAlignment="1">
      <alignment horizontal="right" vertical="top" wrapText="1"/>
    </xf>
    <xf numFmtId="0" fontId="2" fillId="0" borderId="3" xfId="1" applyFont="1" applyFill="1" applyBorder="1" applyAlignment="1">
      <alignment horizontal="center" wrapText="1"/>
    </xf>
    <xf numFmtId="0" fontId="5" fillId="7" borderId="1" xfId="1" applyFont="1" applyFill="1" applyBorder="1" applyAlignment="1" applyProtection="1">
      <alignment horizontal="right" vertical="top" wrapText="1"/>
    </xf>
    <xf numFmtId="0" fontId="2" fillId="0" borderId="0" xfId="0" applyFont="1" applyBorder="1" applyAlignment="1">
      <alignment horizontal="left" vertical="top" wrapText="1"/>
    </xf>
    <xf numFmtId="0" fontId="27" fillId="0" borderId="1" xfId="1" applyFont="1" applyFill="1" applyBorder="1" applyAlignment="1" applyProtection="1">
      <alignment wrapText="1"/>
    </xf>
    <xf numFmtId="0" fontId="3" fillId="0" borderId="0" xfId="1" applyFont="1" applyFill="1" applyBorder="1" applyAlignment="1" applyProtection="1">
      <alignment horizontal="center" vertical="center" wrapText="1"/>
    </xf>
    <xf numFmtId="0" fontId="4" fillId="3" borderId="5" xfId="1" applyFont="1" applyFill="1" applyBorder="1" applyAlignment="1" applyProtection="1">
      <alignment horizontal="left" vertical="center" wrapText="1"/>
    </xf>
    <xf numFmtId="0" fontId="4" fillId="3" borderId="6" xfId="1" applyFont="1" applyFill="1" applyBorder="1" applyAlignment="1" applyProtection="1">
      <alignment horizontal="left" vertical="center" wrapText="1"/>
    </xf>
    <xf numFmtId="0" fontId="5" fillId="0" borderId="7" xfId="1" applyFont="1" applyFill="1" applyBorder="1" applyAlignment="1">
      <alignment vertical="center" wrapText="1"/>
    </xf>
    <xf numFmtId="0" fontId="5" fillId="0" borderId="8" xfId="1" applyFont="1" applyFill="1" applyBorder="1" applyAlignment="1">
      <alignment vertical="center" wrapText="1"/>
    </xf>
    <xf numFmtId="0" fontId="17" fillId="5" borderId="16" xfId="6" applyFont="1" applyFill="1" applyBorder="1" applyAlignment="1">
      <alignment horizontal="center" vertical="center" wrapText="1"/>
    </xf>
    <xf numFmtId="0" fontId="17" fillId="5" borderId="17" xfId="6" applyFont="1" applyFill="1" applyBorder="1" applyAlignment="1">
      <alignment horizontal="center" vertical="center" wrapText="1"/>
    </xf>
    <xf numFmtId="0" fontId="17" fillId="5" borderId="18" xfId="6" applyFont="1" applyFill="1" applyBorder="1" applyAlignment="1">
      <alignment horizontal="center" vertical="center" wrapText="1"/>
    </xf>
    <xf numFmtId="0" fontId="2" fillId="0" borderId="5" xfId="1" applyFont="1" applyFill="1" applyBorder="1" applyAlignment="1">
      <alignment horizontal="left" vertical="top" wrapText="1"/>
    </xf>
    <xf numFmtId="0" fontId="11" fillId="0" borderId="0" xfId="7" applyAlignment="1">
      <alignment vertical="center"/>
    </xf>
    <xf numFmtId="0" fontId="30" fillId="0" borderId="0" xfId="7" applyFont="1" applyFill="1" applyBorder="1" applyAlignment="1">
      <alignment horizontal="left" vertical="center"/>
    </xf>
    <xf numFmtId="0" fontId="31" fillId="0" borderId="0" xfId="7" applyFont="1" applyFill="1" applyBorder="1" applyAlignment="1">
      <alignment horizontal="right" vertical="center"/>
    </xf>
    <xf numFmtId="0" fontId="32" fillId="0" borderId="0" xfId="7" applyFont="1" applyFill="1" applyBorder="1" applyAlignment="1">
      <alignment horizontal="left" vertical="center"/>
    </xf>
    <xf numFmtId="0" fontId="3" fillId="0" borderId="0" xfId="7" applyFont="1" applyFill="1" applyBorder="1" applyAlignment="1">
      <alignment horizontal="right" vertical="center"/>
    </xf>
    <xf numFmtId="0" fontId="10" fillId="0" borderId="0" xfId="7" applyFont="1" applyFill="1" applyBorder="1" applyAlignment="1">
      <alignment horizontal="left" vertical="center"/>
    </xf>
    <xf numFmtId="0" fontId="33" fillId="0" borderId="0" xfId="7" applyFont="1" applyFill="1" applyBorder="1" applyAlignment="1">
      <alignment horizontal="left" vertical="center"/>
    </xf>
    <xf numFmtId="0" fontId="10" fillId="0" borderId="0" xfId="7" applyFont="1" applyFill="1" applyBorder="1" applyAlignment="1">
      <alignment horizontal="center" vertical="center"/>
    </xf>
    <xf numFmtId="0" fontId="11" fillId="0" borderId="0" xfId="7"/>
    <xf numFmtId="0" fontId="34" fillId="0" borderId="0" xfId="7" applyFont="1" applyFill="1" applyAlignment="1">
      <alignment horizontal="center" vertical="center"/>
    </xf>
    <xf numFmtId="0" fontId="1" fillId="0" borderId="0" xfId="7" applyFont="1" applyFill="1" applyAlignment="1">
      <alignment horizontal="left" vertical="center"/>
    </xf>
    <xf numFmtId="49" fontId="34" fillId="0" borderId="0" xfId="7" applyNumberFormat="1" applyFont="1" applyFill="1" applyAlignment="1">
      <alignment horizontal="center" vertical="center"/>
    </xf>
    <xf numFmtId="0" fontId="0" fillId="0" borderId="0" xfId="7" applyFont="1" applyFill="1" applyAlignment="1">
      <alignment horizontal="left" vertical="center"/>
    </xf>
    <xf numFmtId="1" fontId="34" fillId="0" borderId="0" xfId="7" applyNumberFormat="1" applyFont="1" applyFill="1" applyAlignment="1">
      <alignment horizontal="center" vertical="center"/>
    </xf>
    <xf numFmtId="2" fontId="34" fillId="0" borderId="0" xfId="7" applyNumberFormat="1" applyFont="1" applyFill="1" applyAlignment="1">
      <alignment horizontal="center" vertical="center"/>
    </xf>
    <xf numFmtId="4" fontId="34" fillId="0" borderId="0" xfId="7" applyNumberFormat="1" applyFont="1" applyFill="1" applyAlignment="1">
      <alignment horizontal="center" vertical="center"/>
    </xf>
    <xf numFmtId="49" fontId="11" fillId="0" borderId="0" xfId="7" applyNumberFormat="1" applyFont="1" applyFill="1" applyAlignment="1">
      <alignment horizontal="left" vertical="center"/>
    </xf>
    <xf numFmtId="0" fontId="11" fillId="0" borderId="0" xfId="7" applyFont="1" applyFill="1" applyAlignment="1">
      <alignment horizontal="left" vertical="center"/>
    </xf>
    <xf numFmtId="1" fontId="11" fillId="0" borderId="0" xfId="7" applyNumberFormat="1" applyFont="1" applyFill="1" applyAlignment="1">
      <alignment horizontal="left" vertical="center"/>
    </xf>
    <xf numFmtId="2" fontId="11" fillId="0" borderId="0" xfId="7" applyNumberFormat="1" applyFont="1" applyFill="1" applyAlignment="1">
      <alignment horizontal="left" vertical="center"/>
    </xf>
    <xf numFmtId="4" fontId="11" fillId="0" borderId="0" xfId="7" applyNumberFormat="1" applyFont="1" applyFill="1" applyAlignment="1">
      <alignment horizontal="left" vertical="center"/>
    </xf>
    <xf numFmtId="49" fontId="1" fillId="0" borderId="0" xfId="7" applyNumberFormat="1" applyFont="1" applyAlignment="1">
      <alignment vertical="center"/>
    </xf>
    <xf numFmtId="49" fontId="1" fillId="0" borderId="0" xfId="7" applyNumberFormat="1" applyFont="1" applyBorder="1" applyAlignment="1">
      <alignment horizontal="left" vertical="center" wrapText="1"/>
    </xf>
    <xf numFmtId="49" fontId="1" fillId="0" borderId="0" xfId="7" applyNumberFormat="1" applyFont="1" applyBorder="1" applyAlignment="1">
      <alignment horizontal="left" vertical="center" wrapText="1"/>
    </xf>
    <xf numFmtId="49" fontId="1" fillId="0" borderId="0" xfId="7" applyNumberFormat="1" applyFont="1" applyAlignment="1">
      <alignment horizontal="left" vertical="center"/>
    </xf>
    <xf numFmtId="0" fontId="1" fillId="0" borderId="0" xfId="7" applyFont="1" applyAlignment="1">
      <alignment horizontal="left" vertical="center"/>
    </xf>
    <xf numFmtId="1" fontId="1" fillId="0" borderId="0" xfId="7" applyNumberFormat="1" applyFont="1" applyAlignment="1">
      <alignment horizontal="left" vertical="center"/>
    </xf>
    <xf numFmtId="2" fontId="1" fillId="0" borderId="0" xfId="7" applyNumberFormat="1" applyFont="1" applyAlignment="1">
      <alignment horizontal="left" vertical="center"/>
    </xf>
    <xf numFmtId="4" fontId="1" fillId="0" borderId="0" xfId="7" applyNumberFormat="1" applyFont="1" applyAlignment="1">
      <alignment horizontal="left" vertical="center"/>
    </xf>
    <xf numFmtId="0" fontId="1" fillId="0" borderId="0" xfId="7" applyFont="1" applyBorder="1" applyAlignment="1">
      <alignment horizontal="left"/>
    </xf>
    <xf numFmtId="0" fontId="1" fillId="0" borderId="0" xfId="7" applyFont="1" applyFill="1" applyBorder="1" applyAlignment="1">
      <alignment horizontal="left" vertical="center"/>
    </xf>
    <xf numFmtId="0" fontId="35" fillId="0" borderId="0" xfId="7" applyFont="1" applyBorder="1" applyAlignment="1">
      <alignment horizontal="center" vertical="center"/>
    </xf>
    <xf numFmtId="0" fontId="35" fillId="3" borderId="0" xfId="7" applyFont="1" applyFill="1" applyBorder="1" applyAlignment="1">
      <alignment horizontal="center" vertical="center"/>
    </xf>
    <xf numFmtId="4" fontId="1" fillId="3" borderId="0" xfId="7" applyNumberFormat="1" applyFont="1" applyFill="1" applyBorder="1" applyAlignment="1">
      <alignment horizontal="right" vertical="center"/>
    </xf>
    <xf numFmtId="0" fontId="1" fillId="3" borderId="0" xfId="7" applyFont="1" applyFill="1" applyAlignment="1">
      <alignment horizontal="left"/>
    </xf>
    <xf numFmtId="49" fontId="15" fillId="0" borderId="0" xfId="7" applyNumberFormat="1" applyFont="1" applyFill="1" applyAlignment="1">
      <alignment horizontal="left" vertical="top"/>
    </xf>
    <xf numFmtId="0" fontId="15" fillId="0" borderId="0" xfId="7" applyFont="1" applyFill="1" applyAlignment="1">
      <alignment horizontal="left" vertical="center"/>
    </xf>
    <xf numFmtId="1" fontId="15" fillId="0" borderId="0" xfId="7" applyNumberFormat="1" applyFont="1" applyFill="1" applyAlignment="1">
      <alignment horizontal="center" vertical="center"/>
    </xf>
    <xf numFmtId="0" fontId="15" fillId="0" borderId="0" xfId="7" applyFont="1" applyFill="1" applyAlignment="1">
      <alignment vertical="center"/>
    </xf>
    <xf numFmtId="4" fontId="15" fillId="0" borderId="0" xfId="7" applyNumberFormat="1" applyFont="1" applyFill="1" applyBorder="1" applyAlignment="1">
      <alignment horizontal="center" vertical="center"/>
    </xf>
    <xf numFmtId="49" fontId="37" fillId="0" borderId="0" xfId="7" applyNumberFormat="1" applyFont="1" applyAlignment="1">
      <alignment horizontal="left" vertical="top"/>
    </xf>
    <xf numFmtId="0" fontId="37" fillId="0" borderId="0" xfId="7" applyFont="1" applyAlignment="1">
      <alignment horizontal="left" vertical="center"/>
    </xf>
    <xf numFmtId="0" fontId="37" fillId="0" borderId="0" xfId="7" applyFont="1" applyAlignment="1">
      <alignment vertical="center"/>
    </xf>
    <xf numFmtId="1" fontId="37" fillId="0" borderId="0" xfId="7" applyNumberFormat="1" applyFont="1" applyAlignment="1">
      <alignment horizontal="right" vertical="center"/>
    </xf>
    <xf numFmtId="2" fontId="37" fillId="0" borderId="0" xfId="7" applyNumberFormat="1" applyFont="1" applyAlignment="1">
      <alignment horizontal="right" vertical="center"/>
    </xf>
    <xf numFmtId="4" fontId="37" fillId="0" borderId="0" xfId="7" applyNumberFormat="1" applyFont="1" applyBorder="1" applyAlignment="1">
      <alignment vertical="center"/>
    </xf>
    <xf numFmtId="0" fontId="1" fillId="10" borderId="0" xfId="7" applyFont="1" applyFill="1" applyAlignment="1">
      <alignment horizontal="left"/>
    </xf>
    <xf numFmtId="4" fontId="37" fillId="10" borderId="0" xfId="7" applyNumberFormat="1" applyFont="1" applyFill="1" applyBorder="1" applyAlignment="1">
      <alignment vertical="center"/>
    </xf>
    <xf numFmtId="0" fontId="1" fillId="0" borderId="0" xfId="7" applyFont="1" applyBorder="1" applyAlignment="1">
      <alignment horizontal="left"/>
    </xf>
    <xf numFmtId="4" fontId="1" fillId="0" borderId="0" xfId="7" applyNumberFormat="1" applyFont="1" applyBorder="1" applyAlignment="1">
      <alignment horizontal="right" vertical="center"/>
    </xf>
    <xf numFmtId="4" fontId="37" fillId="0" borderId="0" xfId="7" applyNumberFormat="1" applyFont="1" applyAlignment="1">
      <alignment vertical="center"/>
    </xf>
    <xf numFmtId="49" fontId="36" fillId="0" borderId="0" xfId="7" applyNumberFormat="1" applyFont="1" applyBorder="1" applyAlignment="1">
      <alignment horizontal="left" vertical="top"/>
    </xf>
    <xf numFmtId="0" fontId="36" fillId="0" borderId="0" xfId="7" applyFont="1" applyBorder="1" applyAlignment="1">
      <alignment horizontal="left" vertical="center"/>
    </xf>
    <xf numFmtId="1" fontId="36" fillId="0" borderId="0" xfId="7" applyNumberFormat="1" applyFont="1" applyBorder="1" applyAlignment="1">
      <alignment horizontal="right" vertical="center"/>
    </xf>
    <xf numFmtId="2" fontId="36" fillId="0" borderId="0" xfId="7" applyNumberFormat="1" applyFont="1" applyBorder="1" applyAlignment="1">
      <alignment horizontal="right" vertical="center"/>
    </xf>
    <xf numFmtId="4" fontId="36" fillId="0" borderId="0" xfId="7" applyNumberFormat="1" applyFont="1" applyBorder="1" applyAlignment="1">
      <alignment vertical="center"/>
    </xf>
    <xf numFmtId="49" fontId="36" fillId="0" borderId="0" xfId="7" applyNumberFormat="1" applyFont="1" applyAlignment="1">
      <alignment horizontal="left" vertical="top"/>
    </xf>
    <xf numFmtId="0" fontId="36" fillId="0" borderId="0" xfId="7" applyFont="1" applyAlignment="1">
      <alignment horizontal="left" vertical="center"/>
    </xf>
    <xf numFmtId="1" fontId="36" fillId="0" borderId="0" xfId="7" applyNumberFormat="1" applyFont="1" applyAlignment="1">
      <alignment horizontal="right" vertical="center"/>
    </xf>
    <xf numFmtId="2" fontId="36" fillId="0" borderId="0" xfId="7" applyNumberFormat="1" applyFont="1" applyAlignment="1">
      <alignment horizontal="right" vertical="center"/>
    </xf>
    <xf numFmtId="4" fontId="36" fillId="0" borderId="0" xfId="7" applyNumberFormat="1" applyFont="1" applyAlignment="1">
      <alignment vertical="center"/>
    </xf>
    <xf numFmtId="0" fontId="1" fillId="11" borderId="0" xfId="7" applyFont="1" applyFill="1" applyBorder="1" applyAlignment="1">
      <alignment horizontal="center" vertical="center"/>
    </xf>
    <xf numFmtId="0" fontId="11" fillId="3" borderId="0" xfId="7" applyFill="1" applyAlignment="1">
      <alignment horizontal="left"/>
    </xf>
    <xf numFmtId="1" fontId="15" fillId="3" borderId="0" xfId="7" applyNumberFormat="1" applyFont="1" applyFill="1" applyAlignment="1">
      <alignment horizontal="center" vertical="center"/>
    </xf>
    <xf numFmtId="0" fontId="15" fillId="3" borderId="0" xfId="7" applyFont="1" applyFill="1" applyAlignment="1">
      <alignment vertical="center"/>
    </xf>
    <xf numFmtId="4" fontId="15" fillId="3" borderId="0" xfId="7" applyNumberFormat="1" applyFont="1" applyFill="1" applyBorder="1" applyAlignment="1">
      <alignment horizontal="center" vertical="center"/>
    </xf>
    <xf numFmtId="2" fontId="37" fillId="10" borderId="0" xfId="7" applyNumberFormat="1" applyFont="1" applyFill="1" applyAlignment="1">
      <alignment horizontal="left" vertical="center"/>
    </xf>
  </cellXfs>
  <cellStyles count="60">
    <cellStyle name="Comma 2" xfId="9"/>
    <cellStyle name="Comma 2 2" xfId="2"/>
    <cellStyle name="Comma 3" xfId="10"/>
    <cellStyle name="Currency 2" xfId="11"/>
    <cellStyle name="darko" xfId="12"/>
    <cellStyle name="Excel Built-in Normal" xfId="13"/>
    <cellStyle name="Excel Built-in Normal 1" xfId="8"/>
    <cellStyle name="Excel Built-in Normal_TROSKOVNIK-revizija2" xfId="14"/>
    <cellStyle name="merge" xfId="15"/>
    <cellStyle name="Normal" xfId="0" builtinId="0"/>
    <cellStyle name="Normal 10" xfId="16"/>
    <cellStyle name="Normal 10 2" xfId="3"/>
    <cellStyle name="Normal 12 4" xfId="17"/>
    <cellStyle name="Normal 14 2" xfId="18"/>
    <cellStyle name="Normal 16" xfId="19"/>
    <cellStyle name="Normal 2" xfId="1"/>
    <cellStyle name="Normal 2 2" xfId="20"/>
    <cellStyle name="Normal 2 2 2" xfId="21"/>
    <cellStyle name="Normal 2 2 3 2" xfId="22"/>
    <cellStyle name="Normal 22" xfId="23"/>
    <cellStyle name="Normal 23" xfId="24"/>
    <cellStyle name="Normal 24" xfId="25"/>
    <cellStyle name="Normal 26" xfId="26"/>
    <cellStyle name="Normal 28" xfId="27"/>
    <cellStyle name="Normal 3" xfId="5"/>
    <cellStyle name="Normal 3 9" xfId="28"/>
    <cellStyle name="Normal 4" xfId="6"/>
    <cellStyle name="Normal 45" xfId="29"/>
    <cellStyle name="Normal 5" xfId="30"/>
    <cellStyle name="Normal 5 2" xfId="31"/>
    <cellStyle name="Normal 5 3" xfId="32"/>
    <cellStyle name="Normal 6" xfId="33"/>
    <cellStyle name="Normal 6 2" xfId="34"/>
    <cellStyle name="Normal 6 2 2" xfId="35"/>
    <cellStyle name="Normal 6 3" xfId="36"/>
    <cellStyle name="Normal 6 3 2" xfId="37"/>
    <cellStyle name="Normal 6 4" xfId="38"/>
    <cellStyle name="Normal 6 5" xfId="39"/>
    <cellStyle name="Normal 6 6" xfId="40"/>
    <cellStyle name="Normal 6 7" xfId="41"/>
    <cellStyle name="Normal 6 8" xfId="42"/>
    <cellStyle name="Normal 6 9" xfId="43"/>
    <cellStyle name="Normal 7" xfId="44"/>
    <cellStyle name="Normal 8 2" xfId="45"/>
    <cellStyle name="Normal 9 4" xfId="46"/>
    <cellStyle name="Normal_SNN_Troskovnik" xfId="7"/>
    <cellStyle name="Normal_TROŠKOVNIK - KAM - ŽUTO 2" xfId="4"/>
    <cellStyle name="Normal1" xfId="47"/>
    <cellStyle name="Normal1 2" xfId="48"/>
    <cellStyle name="Normalno 2" xfId="49"/>
    <cellStyle name="Normalno 3" xfId="50"/>
    <cellStyle name="Obično 2" xfId="51"/>
    <cellStyle name="Obično 5 15" xfId="52"/>
    <cellStyle name="Obično_~9222589" xfId="53"/>
    <cellStyle name="Standard_Tabelle1" xfId="54"/>
    <cellStyle name="Stil 1" xfId="55"/>
    <cellStyle name="Style 1" xfId="56"/>
    <cellStyle name="Style 1 2" xfId="57"/>
    <cellStyle name="Zarez 3 23" xfId="58"/>
    <cellStyle name="Zarez_BIM SK i TK oprema 130503" xfId="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-11839575</xdr:rowOff>
    </xdr:from>
    <xdr:to>
      <xdr:col>4</xdr:col>
      <xdr:colOff>409575</xdr:colOff>
      <xdr:row>0</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0100" y="-11839575"/>
          <a:ext cx="2200275" cy="1183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360">
              <a:solidFill>
                <a:srgbClr val="000000"/>
              </a:solidFill>
              <a:miter lim="800000"/>
              <a:headEnd/>
              <a:tailEnd/>
            </a14:hiddenLine>
          </a:ext>
        </a:extLst>
      </xdr:spPr>
    </xdr:pic>
    <xdr:clientData/>
  </xdr:twoCellAnchor>
  <xdr:twoCellAnchor>
    <xdr:from>
      <xdr:col>1</xdr:col>
      <xdr:colOff>57150</xdr:colOff>
      <xdr:row>0</xdr:row>
      <xdr:rowOff>-11839575</xdr:rowOff>
    </xdr:from>
    <xdr:to>
      <xdr:col>4</xdr:col>
      <xdr:colOff>161925</xdr:colOff>
      <xdr:row>0</xdr:row>
      <xdr:rowOff>0</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0100" y="-11839575"/>
          <a:ext cx="1952625" cy="1183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360">
              <a:solidFill>
                <a:srgbClr val="000000"/>
              </a:solidFill>
              <a:miter lim="800000"/>
              <a:headEnd/>
              <a:tailEnd/>
            </a14:hiddenLine>
          </a:ext>
        </a:extLst>
      </xdr:spPr>
    </xdr:pic>
    <xdr:clientData/>
  </xdr:twoCellAnchor>
  <xdr:twoCellAnchor editAs="oneCell">
    <xdr:from>
      <xdr:col>8</xdr:col>
      <xdr:colOff>342900</xdr:colOff>
      <xdr:row>4</xdr:row>
      <xdr:rowOff>114300</xdr:rowOff>
    </xdr:from>
    <xdr:to>
      <xdr:col>8</xdr:col>
      <xdr:colOff>685800</xdr:colOff>
      <xdr:row>12</xdr:row>
      <xdr:rowOff>161925</xdr:rowOff>
    </xdr:to>
    <xdr:pic>
      <xdr:nvPicPr>
        <xdr:cNvPr id="4" name="Picture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91150" y="933450"/>
          <a:ext cx="342900" cy="1571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gor_crnjac\e\Roming\Kuki&#263;\01._POSLOVANJE\01.OBJEKTI\E-001-%20BOLNICA%20ZABOK\01.%20UGOVORNA-DOKUMENTACIJA\RAD_ZABOK_PONUDE\UNI-ELEKTRO\ZABOK_ELEKTRO_KOMPLET_UPIT%20-%20ponuda%2016-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risnik/Dropbox/projekti_GEplus/Stan_Labura/korespodencija/od_GEplus/TENDER_IZVEDBENI/Tro&#353;kovnik/Tro&#353;kovnik%20Stan%20Labura_RADNO_14.07.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2016\Croatia%20Osiguranje\Croatia%20Osiguranje%2025.4.2016\1.%20Izra&#269;unska%20tablica\1.%20Radno\Troskovnik%20CO%20otkljucan%20sa%20HELB%20ormarima%20i%20Emerson%20klim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orisnik/Dropbox/projekti_GEplus/Stadion_Gunja_2/korespodencija/od_GE+/GE0416_TENDER/A_Troskovnicka_dokumentacija/01_Troskovnik/EXEL/TD_Troskovnik_Gunja_2_tender_16_10_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1 (2)"/>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REKAPITULACIJ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
      <sheetName val="GRAD"/>
      <sheetName val="INTERIJER"/>
      <sheetName val="ViK"/>
      <sheetName val="STR_naslovna"/>
      <sheetName val="STR_demontaze"/>
      <sheetName val="STR_grijanje"/>
      <sheetName val="STR_klima"/>
      <sheetName val="STR_ventilacija"/>
      <sheetName val="STR_zajednicke stavke"/>
      <sheetName val="PODNO_GRIJANJE"/>
      <sheetName val="EL"/>
      <sheetName val="TZ"/>
      <sheetName val="REKAPITULACIJA"/>
    </sheetNames>
    <sheetDataSet>
      <sheetData sheetId="0" refreshError="1"/>
      <sheetData sheetId="1">
        <row r="484">
          <cell r="F484">
            <v>0</v>
          </cell>
        </row>
      </sheetData>
      <sheetData sheetId="2">
        <row r="525">
          <cell r="F525">
            <v>0</v>
          </cell>
        </row>
      </sheetData>
      <sheetData sheetId="3">
        <row r="157">
          <cell r="F157">
            <v>0</v>
          </cell>
        </row>
      </sheetData>
      <sheetData sheetId="4" refreshError="1"/>
      <sheetData sheetId="5">
        <row r="33">
          <cell r="I33">
            <v>0</v>
          </cell>
        </row>
      </sheetData>
      <sheetData sheetId="6">
        <row r="257">
          <cell r="I257">
            <v>0</v>
          </cell>
        </row>
      </sheetData>
      <sheetData sheetId="7"/>
      <sheetData sheetId="8">
        <row r="52">
          <cell r="I52">
            <v>0</v>
          </cell>
        </row>
      </sheetData>
      <sheetData sheetId="9">
        <row r="30">
          <cell r="I30">
            <v>0</v>
          </cell>
        </row>
      </sheetData>
      <sheetData sheetId="10">
        <row r="24">
          <cell r="G24">
            <v>0</v>
          </cell>
        </row>
      </sheetData>
      <sheetData sheetId="11">
        <row r="419">
          <cell r="F419">
            <v>0</v>
          </cell>
        </row>
      </sheetData>
      <sheetData sheetId="12">
        <row r="60">
          <cell r="F60">
            <v>0</v>
          </cell>
        </row>
      </sheetData>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ći podaci"/>
      <sheetName val="GRAĐEVINSKO-OBRTNIČKI_1.B"/>
      <sheetName val="ELEKTROINSTALACIJE_2.B"/>
      <sheetName val="IT OPREMA_2.B"/>
      <sheetName val="IT OPREMA_POSTOJEĆE_SELJENJE"/>
      <sheetName val="VATRODOJAVA+GAŠENJE PLINOM_3.B"/>
      <sheetName val="TRAFOSTANICA - ELE_4"/>
      <sheetName val="TRAFOSTANICA - GO_5"/>
      <sheetName val="STROJARSKE INSTALACIJE_7.B"/>
      <sheetName val="REKAPITULACIJA"/>
    </sheetNames>
    <sheetDataSet>
      <sheetData sheetId="0">
        <row r="4">
          <cell r="B4">
            <v>7.77</v>
          </cell>
        </row>
        <row r="5">
          <cell r="B5">
            <v>7</v>
          </cell>
        </row>
        <row r="8">
          <cell r="C8">
            <v>0</v>
          </cell>
          <cell r="D8">
            <v>0</v>
          </cell>
          <cell r="E8">
            <v>0</v>
          </cell>
          <cell r="F8">
            <v>0</v>
          </cell>
          <cell r="G8">
            <v>0</v>
          </cell>
          <cell r="H8">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R"/>
      <sheetName val="INT. OPREMA"/>
      <sheetName val="Plin "/>
      <sheetName val="Priprema ogrjevnog medija"/>
      <sheetName val="Radijatorsko grijanje"/>
      <sheetName val="Klima uređaji"/>
      <sheetName val="ventilacija"/>
      <sheetName val="Završni radovi"/>
      <sheetName val="ELEKTRO RADOVI"/>
      <sheetName val="VIK"/>
      <sheetName val="REKAPITULACIJA"/>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BreakPreview" zoomScaleNormal="100" workbookViewId="0">
      <selection activeCell="C9" sqref="C9"/>
    </sheetView>
  </sheetViews>
  <sheetFormatPr defaultRowHeight="12.75"/>
  <cols>
    <col min="1" max="1" width="22.7109375" style="171" customWidth="1"/>
    <col min="2" max="2" width="3.42578125" style="171" customWidth="1"/>
    <col min="3" max="3" width="66.7109375" style="171" customWidth="1"/>
    <col min="4" max="16384" width="9.140625" style="171"/>
  </cols>
  <sheetData>
    <row r="1" spans="1:6">
      <c r="F1" s="172"/>
    </row>
    <row r="2" spans="1:6" ht="14.25">
      <c r="A2" s="198"/>
    </row>
    <row r="3" spans="1:6" ht="14.25">
      <c r="A3" s="198"/>
    </row>
    <row r="4" spans="1:6" ht="15">
      <c r="A4" s="199" t="s">
        <v>88</v>
      </c>
      <c r="B4" s="173"/>
      <c r="C4" s="205" t="s">
        <v>151</v>
      </c>
      <c r="D4" s="173"/>
    </row>
    <row r="5" spans="1:6" ht="15.75">
      <c r="A5" s="200"/>
      <c r="B5" s="174"/>
      <c r="C5" s="205"/>
      <c r="D5" s="174"/>
    </row>
    <row r="6" spans="1:6" ht="15.75">
      <c r="A6" s="200"/>
      <c r="B6" s="173"/>
      <c r="C6" s="202"/>
      <c r="D6" s="173"/>
    </row>
    <row r="7" spans="1:6" ht="15">
      <c r="A7" s="199"/>
      <c r="B7" s="173"/>
      <c r="C7" s="203"/>
      <c r="D7" s="173"/>
    </row>
    <row r="8" spans="1:6" ht="15">
      <c r="A8" s="199"/>
      <c r="B8" s="173"/>
      <c r="C8" s="203"/>
      <c r="D8" s="173"/>
    </row>
    <row r="9" spans="1:6" ht="28.5">
      <c r="A9" s="199" t="s">
        <v>89</v>
      </c>
      <c r="B9" s="173"/>
      <c r="C9" s="206" t="s">
        <v>150</v>
      </c>
      <c r="D9" s="173"/>
    </row>
    <row r="10" spans="1:6" ht="15">
      <c r="A10" s="199"/>
      <c r="B10" s="173"/>
      <c r="C10" s="205"/>
      <c r="D10" s="173"/>
    </row>
    <row r="11" spans="1:6" ht="15">
      <c r="A11" s="199"/>
      <c r="B11" s="173"/>
      <c r="C11" s="205"/>
      <c r="D11" s="173"/>
    </row>
    <row r="12" spans="1:6" ht="15.75">
      <c r="A12" s="199"/>
      <c r="B12" s="173"/>
      <c r="C12" s="202"/>
      <c r="D12" s="173"/>
    </row>
    <row r="13" spans="1:6" ht="15">
      <c r="A13" s="199"/>
      <c r="B13" s="173"/>
      <c r="C13" s="203"/>
      <c r="D13" s="173"/>
    </row>
    <row r="14" spans="1:6" ht="15">
      <c r="A14" s="199"/>
      <c r="B14" s="173"/>
      <c r="C14" s="203"/>
      <c r="D14" s="173"/>
    </row>
    <row r="15" spans="1:6" ht="15">
      <c r="A15" s="199"/>
      <c r="B15" s="173"/>
      <c r="C15" s="203"/>
      <c r="D15" s="173"/>
    </row>
    <row r="16" spans="1:6" ht="15">
      <c r="A16" s="199" t="s">
        <v>90</v>
      </c>
      <c r="B16" s="173" t="s">
        <v>64</v>
      </c>
      <c r="C16" s="207" t="s">
        <v>153</v>
      </c>
      <c r="D16" s="173"/>
    </row>
    <row r="17" spans="1:4" ht="15">
      <c r="A17" s="199"/>
      <c r="B17" s="173"/>
      <c r="C17" s="203"/>
      <c r="D17" s="173"/>
    </row>
    <row r="18" spans="1:4" ht="15">
      <c r="A18" s="199"/>
      <c r="B18" s="173"/>
      <c r="C18" s="203"/>
      <c r="D18" s="173"/>
    </row>
    <row r="19" spans="1:4" ht="15">
      <c r="A19" s="199"/>
      <c r="B19" s="173"/>
      <c r="C19" s="203"/>
      <c r="D19" s="173"/>
    </row>
    <row r="20" spans="1:4" ht="15.75">
      <c r="A20" s="201" t="s">
        <v>91</v>
      </c>
      <c r="C20" s="204"/>
      <c r="D20" s="173"/>
    </row>
    <row r="21" spans="1:4" ht="15">
      <c r="A21" s="199"/>
      <c r="B21" s="173"/>
      <c r="C21" s="203"/>
      <c r="D21" s="173"/>
    </row>
    <row r="22" spans="1:4" ht="15.75">
      <c r="A22" s="199"/>
      <c r="B22" s="175" t="s">
        <v>154</v>
      </c>
      <c r="C22" s="202"/>
      <c r="D22" s="173"/>
    </row>
    <row r="23" spans="1:4" ht="15">
      <c r="A23" s="199"/>
      <c r="B23" s="173"/>
      <c r="C23" s="203"/>
      <c r="D23" s="173"/>
    </row>
    <row r="24" spans="1:4" ht="15">
      <c r="A24" s="199"/>
      <c r="B24" s="173"/>
      <c r="C24" s="203"/>
      <c r="D24" s="173"/>
    </row>
    <row r="25" spans="1:4" ht="15.75">
      <c r="A25" s="199"/>
      <c r="B25" s="173"/>
      <c r="C25" s="202"/>
      <c r="D25" s="173"/>
    </row>
    <row r="26" spans="1:4" ht="15">
      <c r="A26" s="199"/>
      <c r="B26" s="173"/>
      <c r="C26" s="203"/>
      <c r="D26" s="173"/>
    </row>
    <row r="27" spans="1:4" ht="15">
      <c r="A27" s="199"/>
      <c r="B27" s="173"/>
      <c r="C27" s="203"/>
      <c r="D27" s="173"/>
    </row>
    <row r="28" spans="1:4" ht="15">
      <c r="A28" s="199"/>
      <c r="B28" s="173"/>
      <c r="C28" s="203"/>
      <c r="D28" s="173"/>
    </row>
    <row r="29" spans="1:4" ht="15">
      <c r="A29" s="199"/>
      <c r="B29" s="173"/>
      <c r="C29" s="203"/>
      <c r="D29" s="173"/>
    </row>
    <row r="30" spans="1:4" ht="15">
      <c r="A30" s="199" t="s">
        <v>167</v>
      </c>
      <c r="B30" s="173"/>
      <c r="C30" s="205" t="s">
        <v>152</v>
      </c>
      <c r="D30" s="173"/>
    </row>
    <row r="31" spans="1:4" ht="15">
      <c r="A31" s="199"/>
      <c r="B31" s="173"/>
      <c r="C31" s="205"/>
      <c r="D31" s="173"/>
    </row>
    <row r="32" spans="1:4" ht="15">
      <c r="A32" s="199"/>
      <c r="B32" s="173"/>
      <c r="C32" s="205"/>
      <c r="D32" s="173"/>
    </row>
    <row r="33" spans="1:4" ht="15">
      <c r="A33" s="199"/>
      <c r="B33" s="173"/>
      <c r="C33" s="203"/>
      <c r="D33" s="173"/>
    </row>
    <row r="34" spans="1:4" ht="15">
      <c r="A34" s="199" t="s">
        <v>92</v>
      </c>
      <c r="B34" s="173"/>
      <c r="C34" s="203" t="s">
        <v>166</v>
      </c>
      <c r="D34" s="173"/>
    </row>
    <row r="35" spans="1:4" ht="15">
      <c r="A35" s="199"/>
      <c r="B35" s="173"/>
      <c r="C35" s="203"/>
      <c r="D35" s="173"/>
    </row>
    <row r="36" spans="1:4" ht="15">
      <c r="A36" s="199"/>
      <c r="B36" s="173"/>
      <c r="C36" s="203"/>
      <c r="D36" s="173"/>
    </row>
    <row r="37" spans="1:4" ht="15">
      <c r="A37" s="199"/>
      <c r="B37" s="173"/>
      <c r="C37" s="203"/>
      <c r="D37" s="173"/>
    </row>
    <row r="38" spans="1:4" ht="15">
      <c r="A38" s="199"/>
      <c r="B38" s="173"/>
      <c r="C38" s="203"/>
      <c r="D38" s="173" t="s">
        <v>64</v>
      </c>
    </row>
    <row r="39" spans="1:4" ht="15">
      <c r="A39" s="199"/>
      <c r="B39" s="173"/>
      <c r="C39" s="204"/>
      <c r="D39" s="173"/>
    </row>
    <row r="40" spans="1:4" ht="15">
      <c r="A40" s="199"/>
      <c r="B40" s="173"/>
      <c r="C40" s="203"/>
      <c r="D40" s="173"/>
    </row>
    <row r="41" spans="1:4" ht="15">
      <c r="A41" s="199"/>
      <c r="B41" s="173"/>
      <c r="C41" s="203"/>
      <c r="D41" s="173"/>
    </row>
    <row r="42" spans="1:4" ht="15">
      <c r="A42" s="199"/>
      <c r="B42" s="173"/>
      <c r="C42" s="203"/>
      <c r="D42" s="173"/>
    </row>
    <row r="43" spans="1:4" ht="15">
      <c r="A43" s="199"/>
      <c r="B43" s="173"/>
      <c r="C43" s="203"/>
      <c r="D43" s="173"/>
    </row>
    <row r="44" spans="1:4" ht="15">
      <c r="A44" s="199" t="s">
        <v>93</v>
      </c>
      <c r="B44" s="173"/>
      <c r="C44" s="207" t="s">
        <v>94</v>
      </c>
      <c r="D44" s="173"/>
    </row>
    <row r="45" spans="1:4" ht="14.25">
      <c r="A45" s="198"/>
    </row>
    <row r="46" spans="1:4" ht="14.25">
      <c r="A46" s="198"/>
    </row>
  </sheetData>
  <pageMargins left="0.74803149606299213" right="0.74803149606299213" top="0.98425196850393704" bottom="0.98425196850393704" header="0.51181102362204722" footer="0.51181102362204722"/>
  <pageSetup paperSize="9" scale="9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133"/>
  <sheetViews>
    <sheetView showGridLines="0" showZeros="0" view="pageBreakPreview" zoomScale="115" zoomScaleNormal="115" zoomScaleSheetLayoutView="115" zoomScalePageLayoutView="130" workbookViewId="0">
      <selection activeCell="B211" sqref="B211"/>
    </sheetView>
  </sheetViews>
  <sheetFormatPr defaultRowHeight="11.25"/>
  <cols>
    <col min="1" max="1" width="5.140625" style="57" customWidth="1"/>
    <col min="2" max="2" width="43.5703125" style="58" customWidth="1"/>
    <col min="3" max="3" width="6.7109375" style="114" customWidth="1"/>
    <col min="4" max="4" width="9.7109375" style="56" customWidth="1"/>
    <col min="5" max="5" width="11.28515625" style="148" customWidth="1"/>
    <col min="6" max="6" width="12.7109375" style="125" customWidth="1"/>
    <col min="7" max="7" width="33.5703125" style="6" customWidth="1"/>
    <col min="8" max="16384" width="9.140625" style="6"/>
  </cols>
  <sheetData>
    <row r="1" spans="1:18">
      <c r="A1" s="190"/>
      <c r="B1" s="1"/>
      <c r="C1" s="2"/>
      <c r="D1" s="3"/>
      <c r="E1" s="4"/>
      <c r="F1" s="5"/>
    </row>
    <row r="2" spans="1:18" ht="18.75" customHeight="1">
      <c r="A2" s="350" t="s">
        <v>0</v>
      </c>
      <c r="B2" s="350"/>
      <c r="C2" s="350"/>
      <c r="D2" s="350"/>
      <c r="E2" s="350"/>
      <c r="F2" s="350"/>
    </row>
    <row r="3" spans="1:18" ht="12">
      <c r="A3" s="7"/>
      <c r="B3" s="8"/>
      <c r="C3" s="2"/>
      <c r="D3" s="3"/>
      <c r="E3" s="4"/>
      <c r="F3" s="5"/>
    </row>
    <row r="4" spans="1:18">
      <c r="A4" s="190"/>
      <c r="B4" s="1"/>
      <c r="C4" s="2"/>
      <c r="D4" s="3"/>
      <c r="E4" s="4"/>
      <c r="F4" s="5"/>
    </row>
    <row r="5" spans="1:18" s="13" customFormat="1" ht="22.5">
      <c r="A5" s="9" t="s">
        <v>1</v>
      </c>
      <c r="B5" s="10" t="s">
        <v>2</v>
      </c>
      <c r="C5" s="10" t="s">
        <v>3</v>
      </c>
      <c r="D5" s="11" t="s">
        <v>4</v>
      </c>
      <c r="E5" s="12" t="s">
        <v>5</v>
      </c>
      <c r="F5" s="11" t="s">
        <v>6</v>
      </c>
    </row>
    <row r="6" spans="1:18" s="19" customFormat="1">
      <c r="A6" s="191"/>
      <c r="B6" s="14"/>
      <c r="C6" s="15"/>
      <c r="D6" s="16"/>
      <c r="E6" s="17"/>
      <c r="F6" s="18"/>
    </row>
    <row r="7" spans="1:18" s="19" customFormat="1">
      <c r="A7" s="191"/>
      <c r="B7" s="20"/>
      <c r="C7" s="21"/>
      <c r="D7" s="22"/>
      <c r="E7" s="23"/>
      <c r="F7" s="24"/>
    </row>
    <row r="8" spans="1:18" s="19" customFormat="1" ht="18.75" customHeight="1">
      <c r="A8" s="192"/>
      <c r="B8" s="25" t="s">
        <v>7</v>
      </c>
      <c r="C8" s="26"/>
      <c r="D8" s="27"/>
      <c r="E8" s="28"/>
      <c r="F8" s="29"/>
      <c r="R8" s="214"/>
    </row>
    <row r="9" spans="1:18">
      <c r="A9" s="191"/>
      <c r="B9" s="20"/>
      <c r="C9" s="21"/>
      <c r="D9" s="22"/>
      <c r="E9" s="30"/>
      <c r="F9" s="31"/>
      <c r="R9" s="103"/>
    </row>
    <row r="10" spans="1:18" s="33" customFormat="1" ht="118.5" customHeight="1">
      <c r="A10" s="193"/>
      <c r="B10" s="20" t="s">
        <v>82</v>
      </c>
      <c r="C10" s="21"/>
      <c r="D10" s="22"/>
      <c r="E10" s="30"/>
      <c r="F10" s="31"/>
      <c r="G10" s="6"/>
      <c r="H10" s="6"/>
      <c r="I10" s="6"/>
      <c r="J10" s="6"/>
      <c r="K10" s="6"/>
      <c r="L10" s="6"/>
      <c r="M10" s="6"/>
      <c r="N10" s="6"/>
      <c r="O10" s="6"/>
      <c r="P10" s="6"/>
      <c r="Q10" s="6"/>
    </row>
    <row r="11" spans="1:18" s="33" customFormat="1" ht="33.75">
      <c r="A11" s="193"/>
      <c r="B11" s="20" t="s">
        <v>8</v>
      </c>
      <c r="C11" s="21"/>
      <c r="D11" s="22"/>
      <c r="E11" s="30"/>
      <c r="F11" s="31"/>
      <c r="G11" s="6"/>
      <c r="H11" s="6"/>
      <c r="I11" s="6"/>
      <c r="J11" s="6"/>
      <c r="K11" s="6"/>
      <c r="L11" s="6"/>
      <c r="M11" s="6"/>
      <c r="N11" s="6"/>
      <c r="O11" s="6"/>
      <c r="P11" s="6"/>
      <c r="Q11" s="6"/>
    </row>
    <row r="12" spans="1:18" s="33" customFormat="1" ht="37.5" customHeight="1">
      <c r="A12" s="193"/>
      <c r="B12" s="20" t="s">
        <v>9</v>
      </c>
      <c r="C12" s="21"/>
      <c r="D12" s="22"/>
      <c r="E12" s="30"/>
      <c r="F12" s="31"/>
      <c r="G12" s="6"/>
      <c r="H12" s="6"/>
      <c r="I12" s="6"/>
      <c r="J12" s="6"/>
      <c r="K12" s="6"/>
      <c r="L12" s="6"/>
      <c r="M12" s="6"/>
      <c r="N12" s="6"/>
      <c r="O12" s="6"/>
      <c r="P12" s="6"/>
      <c r="Q12" s="6"/>
    </row>
    <row r="13" spans="1:18" s="33" customFormat="1" ht="45">
      <c r="A13" s="193"/>
      <c r="B13" s="20" t="s">
        <v>10</v>
      </c>
      <c r="C13" s="21"/>
      <c r="D13" s="22"/>
      <c r="E13" s="30"/>
      <c r="F13" s="31"/>
      <c r="G13" s="6"/>
      <c r="H13" s="6"/>
      <c r="I13" s="6"/>
      <c r="J13" s="6"/>
      <c r="K13" s="6"/>
      <c r="L13" s="6"/>
      <c r="M13" s="6"/>
      <c r="N13" s="6"/>
      <c r="O13" s="6"/>
      <c r="P13" s="6"/>
      <c r="Q13" s="6"/>
    </row>
    <row r="14" spans="1:18" s="33" customFormat="1" ht="47.25" customHeight="1">
      <c r="A14" s="193"/>
      <c r="B14" s="20" t="s">
        <v>83</v>
      </c>
      <c r="C14" s="21"/>
      <c r="D14" s="22"/>
      <c r="E14" s="30"/>
      <c r="F14" s="31"/>
      <c r="G14" s="6"/>
      <c r="H14" s="6"/>
      <c r="I14" s="6"/>
      <c r="J14" s="6"/>
      <c r="K14" s="6"/>
      <c r="L14" s="6"/>
      <c r="M14" s="6"/>
      <c r="N14" s="6"/>
      <c r="O14" s="6"/>
      <c r="P14" s="6"/>
      <c r="Q14" s="6"/>
    </row>
    <row r="15" spans="1:18" s="33" customFormat="1" ht="22.5">
      <c r="A15" s="193"/>
      <c r="B15" s="20" t="s">
        <v>11</v>
      </c>
      <c r="C15" s="21"/>
      <c r="D15" s="22"/>
      <c r="E15" s="30"/>
      <c r="F15" s="31"/>
      <c r="G15" s="6"/>
      <c r="H15" s="6"/>
      <c r="I15" s="6"/>
      <c r="J15" s="6"/>
      <c r="K15" s="6"/>
      <c r="L15" s="6"/>
      <c r="M15" s="6"/>
      <c r="N15" s="6"/>
      <c r="O15" s="6"/>
      <c r="P15" s="6"/>
      <c r="Q15" s="6"/>
    </row>
    <row r="16" spans="1:18" s="33" customFormat="1" ht="33.75">
      <c r="A16" s="193"/>
      <c r="B16" s="20" t="s">
        <v>84</v>
      </c>
      <c r="C16" s="21"/>
      <c r="D16" s="22"/>
      <c r="E16" s="30"/>
      <c r="F16" s="31"/>
      <c r="G16" s="6"/>
      <c r="H16" s="6"/>
      <c r="I16" s="6"/>
      <c r="J16" s="6"/>
      <c r="K16" s="6"/>
      <c r="L16" s="6"/>
      <c r="M16" s="6"/>
      <c r="N16" s="6"/>
      <c r="O16" s="6"/>
      <c r="P16" s="6"/>
      <c r="Q16" s="6"/>
    </row>
    <row r="17" spans="1:18" s="33" customFormat="1" ht="22.5">
      <c r="A17" s="193"/>
      <c r="B17" s="20" t="s">
        <v>12</v>
      </c>
      <c r="C17" s="21"/>
      <c r="D17" s="22"/>
      <c r="E17" s="30"/>
      <c r="F17" s="31"/>
      <c r="G17" s="6"/>
      <c r="H17" s="6"/>
      <c r="I17" s="6"/>
      <c r="J17" s="6"/>
      <c r="K17" s="6"/>
      <c r="L17" s="6"/>
      <c r="M17" s="6"/>
      <c r="N17" s="6"/>
      <c r="O17" s="6"/>
      <c r="P17" s="6"/>
      <c r="Q17" s="6"/>
    </row>
    <row r="18" spans="1:18" s="33" customFormat="1" ht="22.5">
      <c r="A18" s="193"/>
      <c r="B18" s="20" t="s">
        <v>13</v>
      </c>
      <c r="C18" s="21"/>
      <c r="D18" s="22"/>
      <c r="E18" s="30"/>
      <c r="F18" s="31"/>
      <c r="G18" s="6"/>
      <c r="H18" s="6"/>
      <c r="I18" s="6"/>
      <c r="J18" s="6"/>
      <c r="K18" s="6"/>
      <c r="L18" s="6"/>
      <c r="M18" s="6"/>
      <c r="N18" s="6"/>
      <c r="O18" s="6"/>
      <c r="P18" s="6"/>
      <c r="Q18" s="6"/>
    </row>
    <row r="19" spans="1:18" s="33" customFormat="1" ht="36" customHeight="1">
      <c r="A19" s="193"/>
      <c r="B19" s="20" t="s">
        <v>14</v>
      </c>
      <c r="C19" s="21"/>
      <c r="D19" s="22"/>
      <c r="E19" s="30"/>
      <c r="F19" s="31"/>
      <c r="G19" s="6"/>
      <c r="H19" s="6"/>
      <c r="I19" s="6"/>
      <c r="J19" s="6"/>
      <c r="K19" s="6"/>
      <c r="L19" s="6"/>
      <c r="M19" s="6"/>
      <c r="N19" s="6"/>
      <c r="O19" s="6"/>
      <c r="P19" s="6"/>
      <c r="Q19" s="6"/>
    </row>
    <row r="20" spans="1:18" s="33" customFormat="1" ht="33.75">
      <c r="A20" s="193"/>
      <c r="B20" s="20" t="s">
        <v>85</v>
      </c>
      <c r="C20" s="21"/>
      <c r="D20" s="22"/>
      <c r="E20" s="30"/>
      <c r="F20" s="31"/>
      <c r="G20" s="6"/>
      <c r="H20" s="6"/>
      <c r="I20" s="6"/>
      <c r="J20" s="6"/>
      <c r="K20" s="6"/>
      <c r="L20" s="6"/>
      <c r="M20" s="6"/>
      <c r="N20" s="6"/>
      <c r="O20" s="6"/>
      <c r="P20" s="6"/>
      <c r="Q20" s="6"/>
    </row>
    <row r="21" spans="1:18" s="33" customFormat="1" ht="24.75" customHeight="1">
      <c r="A21" s="193"/>
      <c r="B21" s="20" t="s">
        <v>15</v>
      </c>
      <c r="C21" s="21"/>
      <c r="D21" s="22"/>
      <c r="E21" s="30"/>
      <c r="F21" s="31"/>
      <c r="G21" s="6"/>
      <c r="H21" s="6"/>
      <c r="I21" s="6"/>
      <c r="J21" s="6"/>
      <c r="K21" s="6"/>
      <c r="L21" s="6"/>
      <c r="M21" s="6"/>
      <c r="N21" s="6"/>
      <c r="O21" s="6"/>
      <c r="P21" s="6"/>
      <c r="Q21" s="6"/>
    </row>
    <row r="22" spans="1:18" s="33" customFormat="1" ht="22.5">
      <c r="A22" s="193"/>
      <c r="B22" s="20" t="s">
        <v>16</v>
      </c>
      <c r="C22" s="21"/>
      <c r="D22" s="22"/>
      <c r="E22" s="30"/>
      <c r="F22" s="31"/>
      <c r="G22" s="6"/>
      <c r="H22" s="6"/>
      <c r="I22" s="6"/>
      <c r="J22" s="6"/>
      <c r="K22" s="6"/>
      <c r="L22" s="6"/>
      <c r="M22" s="6"/>
      <c r="N22" s="6"/>
      <c r="O22" s="6"/>
      <c r="P22" s="6"/>
      <c r="Q22" s="6"/>
    </row>
    <row r="23" spans="1:18" s="33" customFormat="1">
      <c r="A23" s="193" t="s">
        <v>17</v>
      </c>
      <c r="B23" s="34" t="s">
        <v>18</v>
      </c>
      <c r="C23" s="21"/>
      <c r="D23" s="22"/>
      <c r="E23" s="30"/>
      <c r="F23" s="31"/>
      <c r="G23" s="6"/>
      <c r="H23" s="6"/>
      <c r="I23" s="6"/>
      <c r="J23" s="6"/>
      <c r="K23" s="6"/>
      <c r="L23" s="6"/>
      <c r="M23" s="6"/>
      <c r="N23" s="6"/>
      <c r="O23" s="6"/>
      <c r="P23" s="6"/>
      <c r="Q23" s="6"/>
    </row>
    <row r="24" spans="1:18" s="33" customFormat="1" ht="99.75" customHeight="1">
      <c r="A24" s="193"/>
      <c r="B24" s="20" t="s">
        <v>19</v>
      </c>
      <c r="C24" s="21"/>
      <c r="D24" s="22"/>
      <c r="E24" s="30"/>
      <c r="F24" s="31"/>
      <c r="G24" s="6"/>
      <c r="H24" s="6"/>
      <c r="I24" s="6"/>
      <c r="J24" s="6"/>
      <c r="K24" s="6"/>
      <c r="L24" s="6"/>
      <c r="M24" s="6"/>
      <c r="N24" s="6"/>
      <c r="O24" s="6"/>
      <c r="P24" s="6"/>
      <c r="Q24" s="6"/>
    </row>
    <row r="25" spans="1:18" ht="56.25">
      <c r="A25" s="193"/>
      <c r="B25" s="20" t="s">
        <v>20</v>
      </c>
      <c r="C25" s="21"/>
      <c r="D25" s="22"/>
      <c r="E25" s="30"/>
      <c r="F25" s="31"/>
      <c r="R25" s="103"/>
    </row>
    <row r="26" spans="1:18" ht="96.75" customHeight="1">
      <c r="A26" s="193"/>
      <c r="B26" s="20" t="s">
        <v>21</v>
      </c>
      <c r="C26" s="21"/>
      <c r="D26" s="22"/>
      <c r="E26" s="30"/>
      <c r="F26" s="31"/>
      <c r="R26" s="103"/>
    </row>
    <row r="27" spans="1:18">
      <c r="A27" s="193" t="s">
        <v>22</v>
      </c>
      <c r="B27" s="34" t="s">
        <v>23</v>
      </c>
      <c r="C27" s="21"/>
      <c r="D27" s="22"/>
      <c r="E27" s="30"/>
      <c r="F27" s="31"/>
      <c r="R27" s="103"/>
    </row>
    <row r="28" spans="1:18" ht="33.75">
      <c r="A28" s="193"/>
      <c r="B28" s="20" t="s">
        <v>24</v>
      </c>
      <c r="C28" s="21"/>
      <c r="D28" s="22"/>
      <c r="E28" s="30"/>
      <c r="F28" s="31"/>
      <c r="R28" s="103"/>
    </row>
    <row r="29" spans="1:18" ht="27.75" customHeight="1">
      <c r="A29" s="193"/>
      <c r="B29" s="20" t="s">
        <v>25</v>
      </c>
      <c r="C29" s="21"/>
      <c r="D29" s="22"/>
      <c r="E29" s="30"/>
      <c r="F29" s="31"/>
      <c r="R29" s="103"/>
    </row>
    <row r="30" spans="1:18">
      <c r="A30" s="193" t="s">
        <v>26</v>
      </c>
      <c r="B30" s="34" t="s">
        <v>27</v>
      </c>
      <c r="C30" s="21"/>
      <c r="D30" s="22"/>
      <c r="E30" s="30"/>
      <c r="F30" s="31"/>
      <c r="R30" s="103"/>
    </row>
    <row r="31" spans="1:18" ht="25.5" customHeight="1">
      <c r="A31" s="193"/>
      <c r="B31" s="20" t="s">
        <v>86</v>
      </c>
      <c r="C31" s="21"/>
      <c r="D31" s="22"/>
      <c r="E31" s="30"/>
      <c r="F31" s="31"/>
      <c r="R31" s="103"/>
    </row>
    <row r="32" spans="1:18" ht="49.5" customHeight="1">
      <c r="A32" s="193"/>
      <c r="B32" s="20" t="s">
        <v>28</v>
      </c>
      <c r="C32" s="21"/>
      <c r="D32" s="22"/>
      <c r="E32" s="30"/>
      <c r="F32" s="31"/>
      <c r="R32" s="103"/>
    </row>
    <row r="33" spans="1:18">
      <c r="A33" s="193" t="s">
        <v>29</v>
      </c>
      <c r="B33" s="34" t="s">
        <v>30</v>
      </c>
      <c r="C33" s="21"/>
      <c r="D33" s="22"/>
      <c r="E33" s="30"/>
      <c r="F33" s="31"/>
      <c r="R33" s="103"/>
    </row>
    <row r="34" spans="1:18" ht="38.25" customHeight="1">
      <c r="A34" s="193"/>
      <c r="B34" s="20" t="s">
        <v>31</v>
      </c>
      <c r="C34" s="21"/>
      <c r="D34" s="22"/>
      <c r="E34" s="30"/>
      <c r="F34" s="31"/>
      <c r="R34" s="103"/>
    </row>
    <row r="35" spans="1:18" ht="22.5">
      <c r="A35" s="193"/>
      <c r="B35" s="20" t="s">
        <v>32</v>
      </c>
      <c r="C35" s="21"/>
      <c r="D35" s="22"/>
      <c r="E35" s="30"/>
      <c r="F35" s="31"/>
      <c r="R35" s="103"/>
    </row>
    <row r="36" spans="1:18">
      <c r="A36" s="193" t="s">
        <v>33</v>
      </c>
      <c r="B36" s="34" t="s">
        <v>34</v>
      </c>
      <c r="C36" s="21"/>
      <c r="D36" s="22"/>
      <c r="E36" s="30"/>
      <c r="F36" s="31"/>
      <c r="R36" s="103"/>
    </row>
    <row r="37" spans="1:18">
      <c r="A37" s="193"/>
      <c r="B37" s="20" t="s">
        <v>35</v>
      </c>
      <c r="C37" s="21"/>
      <c r="D37" s="22"/>
      <c r="E37" s="30"/>
      <c r="F37" s="31"/>
      <c r="R37" s="103"/>
    </row>
    <row r="38" spans="1:18">
      <c r="A38" s="193" t="s">
        <v>36</v>
      </c>
      <c r="B38" s="34" t="s">
        <v>37</v>
      </c>
      <c r="C38" s="21"/>
      <c r="D38" s="22"/>
      <c r="E38" s="30"/>
      <c r="F38" s="31"/>
      <c r="R38" s="103"/>
    </row>
    <row r="39" spans="1:18" ht="130.5" customHeight="1">
      <c r="A39" s="193"/>
      <c r="B39" s="20" t="s">
        <v>38</v>
      </c>
      <c r="C39" s="21"/>
      <c r="D39" s="22"/>
      <c r="E39" s="30"/>
      <c r="F39" s="31"/>
      <c r="R39" s="103"/>
    </row>
    <row r="40" spans="1:18" ht="48" customHeight="1">
      <c r="A40" s="193"/>
      <c r="B40" s="20" t="s">
        <v>39</v>
      </c>
      <c r="C40" s="21"/>
      <c r="D40" s="22"/>
      <c r="E40" s="30"/>
      <c r="F40" s="31"/>
      <c r="R40" s="103"/>
    </row>
    <row r="41" spans="1:18">
      <c r="A41" s="193" t="s">
        <v>40</v>
      </c>
      <c r="B41" s="34" t="s">
        <v>41</v>
      </c>
      <c r="C41" s="21"/>
      <c r="D41" s="22"/>
      <c r="E41" s="30"/>
      <c r="F41" s="31"/>
      <c r="R41" s="103"/>
    </row>
    <row r="42" spans="1:18" ht="33.75" customHeight="1">
      <c r="A42" s="193"/>
      <c r="B42" s="20" t="s">
        <v>42</v>
      </c>
      <c r="C42" s="21"/>
      <c r="D42" s="22"/>
      <c r="E42" s="30"/>
      <c r="F42" s="31"/>
      <c r="R42" s="103"/>
    </row>
    <row r="43" spans="1:18" ht="26.25" customHeight="1">
      <c r="A43" s="193"/>
      <c r="B43" s="20" t="s">
        <v>43</v>
      </c>
      <c r="C43" s="21"/>
      <c r="D43" s="22"/>
      <c r="E43" s="30"/>
      <c r="F43" s="31"/>
      <c r="R43" s="103"/>
    </row>
    <row r="44" spans="1:18" ht="22.5">
      <c r="A44" s="193"/>
      <c r="B44" s="20" t="s">
        <v>44</v>
      </c>
      <c r="C44" s="21"/>
      <c r="D44" s="22"/>
      <c r="E44" s="30"/>
      <c r="F44" s="31"/>
      <c r="R44" s="103"/>
    </row>
    <row r="45" spans="1:18" ht="24.75" customHeight="1">
      <c r="A45" s="193"/>
      <c r="B45" s="20" t="s">
        <v>45</v>
      </c>
      <c r="C45" s="21"/>
      <c r="D45" s="22"/>
      <c r="E45" s="30"/>
      <c r="F45" s="31"/>
      <c r="R45" s="103"/>
    </row>
    <row r="46" spans="1:18">
      <c r="A46" s="193"/>
      <c r="B46" s="20" t="s">
        <v>46</v>
      </c>
      <c r="C46" s="21"/>
      <c r="D46" s="22"/>
      <c r="E46" s="30"/>
      <c r="F46" s="31"/>
      <c r="R46" s="103"/>
    </row>
    <row r="47" spans="1:18">
      <c r="A47" s="193"/>
      <c r="B47" s="20" t="s">
        <v>87</v>
      </c>
      <c r="C47" s="21"/>
      <c r="D47" s="22"/>
      <c r="E47" s="30"/>
      <c r="F47" s="31"/>
      <c r="R47" s="103"/>
    </row>
    <row r="48" spans="1:18">
      <c r="A48" s="193"/>
      <c r="B48" s="20" t="s">
        <v>47</v>
      </c>
      <c r="C48" s="21"/>
      <c r="D48" s="22"/>
      <c r="E48" s="30"/>
      <c r="F48" s="31"/>
      <c r="R48" s="103"/>
    </row>
    <row r="49" spans="1:18">
      <c r="A49" s="193"/>
      <c r="B49" s="20" t="s">
        <v>48</v>
      </c>
      <c r="C49" s="21"/>
      <c r="D49" s="22"/>
      <c r="E49" s="30"/>
      <c r="F49" s="31"/>
      <c r="R49" s="103"/>
    </row>
    <row r="50" spans="1:18">
      <c r="A50" s="193"/>
      <c r="B50" s="20" t="s">
        <v>49</v>
      </c>
      <c r="C50" s="21"/>
      <c r="D50" s="22"/>
      <c r="E50" s="30"/>
      <c r="F50" s="31"/>
      <c r="R50" s="103"/>
    </row>
    <row r="51" spans="1:18" ht="25.5" customHeight="1">
      <c r="A51" s="193"/>
      <c r="B51" s="20" t="s">
        <v>50</v>
      </c>
      <c r="C51" s="21"/>
      <c r="D51" s="22"/>
      <c r="E51" s="30"/>
      <c r="F51" s="31"/>
      <c r="R51" s="103"/>
    </row>
    <row r="52" spans="1:18" ht="33.75">
      <c r="A52" s="193"/>
      <c r="B52" s="20" t="s">
        <v>51</v>
      </c>
      <c r="C52" s="21"/>
      <c r="D52" s="22"/>
      <c r="E52" s="30"/>
      <c r="F52" s="31"/>
    </row>
    <row r="53" spans="1:18" ht="108" customHeight="1">
      <c r="A53" s="193"/>
      <c r="B53" s="20" t="s">
        <v>52</v>
      </c>
      <c r="C53" s="21"/>
      <c r="D53" s="22"/>
      <c r="E53" s="30"/>
      <c r="F53" s="31"/>
    </row>
    <row r="54" spans="1:18">
      <c r="A54" s="193"/>
      <c r="B54" s="34" t="s">
        <v>53</v>
      </c>
      <c r="C54" s="21"/>
      <c r="D54" s="22"/>
      <c r="E54" s="30"/>
      <c r="F54" s="31"/>
    </row>
    <row r="55" spans="1:18" ht="249" customHeight="1">
      <c r="A55" s="193"/>
      <c r="B55" s="20" t="s">
        <v>133</v>
      </c>
      <c r="C55" s="21"/>
      <c r="D55" s="22"/>
      <c r="E55" s="30"/>
      <c r="F55" s="31"/>
    </row>
    <row r="56" spans="1:18" ht="85.5" customHeight="1">
      <c r="A56" s="35"/>
      <c r="B56" s="37" t="s">
        <v>54</v>
      </c>
      <c r="C56" s="21"/>
      <c r="D56" s="22"/>
      <c r="E56" s="30"/>
      <c r="F56" s="36"/>
    </row>
    <row r="57" spans="1:18">
      <c r="A57" s="38"/>
      <c r="B57" s="39"/>
      <c r="C57" s="40"/>
      <c r="D57" s="41"/>
      <c r="E57" s="30"/>
      <c r="F57" s="42"/>
    </row>
    <row r="58" spans="1:18" ht="17.25" customHeight="1">
      <c r="A58" s="43" t="s">
        <v>55</v>
      </c>
      <c r="B58" s="44" t="s">
        <v>105</v>
      </c>
      <c r="C58" s="45"/>
      <c r="D58" s="46"/>
      <c r="E58" s="47"/>
      <c r="F58" s="48"/>
    </row>
    <row r="59" spans="1:18" s="65" customFormat="1" ht="17.25" customHeight="1">
      <c r="A59" s="43"/>
      <c r="B59" s="8"/>
      <c r="C59" s="178"/>
      <c r="D59" s="179"/>
      <c r="E59" s="180"/>
      <c r="F59" s="181"/>
    </row>
    <row r="60" spans="1:18" ht="57.75" customHeight="1">
      <c r="A60" s="49"/>
      <c r="B60" s="177" t="s">
        <v>95</v>
      </c>
      <c r="C60" s="51"/>
      <c r="D60" s="51"/>
      <c r="E60" s="51"/>
      <c r="F60" s="52"/>
    </row>
    <row r="61" spans="1:18" ht="12.75">
      <c r="A61" s="49"/>
      <c r="B61" s="176"/>
      <c r="C61" s="52"/>
      <c r="D61" s="52"/>
      <c r="E61" s="52"/>
      <c r="F61" s="52"/>
    </row>
    <row r="62" spans="1:18" ht="101.25" customHeight="1">
      <c r="A62" s="53">
        <v>1</v>
      </c>
      <c r="B62" s="54" t="s">
        <v>145</v>
      </c>
      <c r="C62" s="55"/>
      <c r="E62" s="61"/>
      <c r="F62" s="31"/>
    </row>
    <row r="63" spans="1:18">
      <c r="B63" s="104" t="s">
        <v>99</v>
      </c>
      <c r="C63" s="59" t="s">
        <v>56</v>
      </c>
      <c r="D63" s="60">
        <v>1</v>
      </c>
      <c r="E63" s="61"/>
      <c r="F63" s="31">
        <f>ROUND($D63*E63,2)</f>
        <v>0</v>
      </c>
    </row>
    <row r="64" spans="1:18">
      <c r="B64" s="104"/>
      <c r="C64" s="59"/>
      <c r="D64" s="60"/>
      <c r="E64" s="61"/>
      <c r="F64" s="31"/>
    </row>
    <row r="65" spans="1:7" ht="67.5">
      <c r="A65" s="194">
        <f>A62+1</f>
        <v>2</v>
      </c>
      <c r="B65" s="54" t="s">
        <v>96</v>
      </c>
      <c r="C65" s="55"/>
      <c r="E65" s="61"/>
      <c r="F65" s="31"/>
    </row>
    <row r="66" spans="1:7" ht="11.25" customHeight="1">
      <c r="A66" s="38"/>
      <c r="B66" s="62" t="s">
        <v>97</v>
      </c>
      <c r="C66" s="55" t="s">
        <v>70</v>
      </c>
      <c r="D66" s="56">
        <f>110*2+36</f>
        <v>256</v>
      </c>
      <c r="E66" s="61"/>
      <c r="F66" s="31">
        <f>ROUND($D66*E66,2)</f>
        <v>0</v>
      </c>
    </row>
    <row r="67" spans="1:7">
      <c r="B67" s="104"/>
      <c r="C67" s="59"/>
      <c r="D67" s="60"/>
      <c r="E67" s="61"/>
      <c r="F67" s="31"/>
    </row>
    <row r="68" spans="1:7" ht="33.75">
      <c r="A68" s="194">
        <f>A65+1</f>
        <v>3</v>
      </c>
      <c r="B68" s="54" t="s">
        <v>162</v>
      </c>
      <c r="C68" s="55"/>
      <c r="E68" s="61"/>
      <c r="F68" s="31"/>
    </row>
    <row r="69" spans="1:7" ht="11.25" customHeight="1">
      <c r="A69" s="38"/>
      <c r="B69" s="62" t="s">
        <v>247</v>
      </c>
      <c r="C69" s="55" t="s">
        <v>57</v>
      </c>
      <c r="D69" s="125">
        <v>23</v>
      </c>
      <c r="E69" s="61"/>
      <c r="F69" s="31">
        <f>ROUND($D69*E69,2)</f>
        <v>0</v>
      </c>
    </row>
    <row r="70" spans="1:7" ht="11.25" customHeight="1">
      <c r="A70" s="38"/>
      <c r="B70" s="62"/>
      <c r="C70" s="55"/>
      <c r="D70" s="125"/>
      <c r="E70" s="61"/>
      <c r="F70" s="31"/>
    </row>
    <row r="71" spans="1:7" ht="56.25">
      <c r="A71" s="53">
        <f>+A68+1</f>
        <v>4</v>
      </c>
      <c r="B71" s="54" t="s">
        <v>98</v>
      </c>
      <c r="C71" s="55"/>
      <c r="D71" s="125"/>
      <c r="E71" s="61"/>
      <c r="F71" s="31"/>
    </row>
    <row r="72" spans="1:7" ht="11.25" customHeight="1">
      <c r="A72" s="38"/>
      <c r="B72" s="104" t="s">
        <v>99</v>
      </c>
      <c r="C72" s="59" t="s">
        <v>56</v>
      </c>
      <c r="D72" s="210">
        <v>1</v>
      </c>
      <c r="E72" s="61"/>
      <c r="F72" s="31">
        <f>ROUND($D72*E72,2)</f>
        <v>0</v>
      </c>
    </row>
    <row r="73" spans="1:7" ht="11.25" customHeight="1">
      <c r="A73" s="38"/>
      <c r="B73" s="62"/>
      <c r="C73" s="55"/>
      <c r="D73" s="125"/>
      <c r="E73" s="61"/>
      <c r="F73" s="31"/>
    </row>
    <row r="74" spans="1:7" ht="45">
      <c r="A74" s="336">
        <f>+A71+1</f>
        <v>5</v>
      </c>
      <c r="B74" s="54" t="s">
        <v>244</v>
      </c>
      <c r="C74" s="55"/>
      <c r="D74" s="125"/>
      <c r="E74" s="61"/>
      <c r="F74" s="31"/>
      <c r="G74" s="349" t="s">
        <v>235</v>
      </c>
    </row>
    <row r="75" spans="1:7" ht="11.25" customHeight="1">
      <c r="A75" s="38"/>
      <c r="B75" s="104" t="s">
        <v>99</v>
      </c>
      <c r="C75" s="59" t="s">
        <v>56</v>
      </c>
      <c r="D75" s="210">
        <v>1</v>
      </c>
      <c r="E75" s="61"/>
      <c r="F75" s="31">
        <f>ROUND($D75*E75,2)</f>
        <v>0</v>
      </c>
    </row>
    <row r="76" spans="1:7" ht="11.25" customHeight="1">
      <c r="A76" s="38"/>
      <c r="B76" s="104"/>
      <c r="C76" s="59"/>
      <c r="D76" s="210"/>
      <c r="E76" s="61"/>
      <c r="F76" s="31"/>
    </row>
    <row r="77" spans="1:7" ht="56.25">
      <c r="A77" s="53">
        <f>+A74+1</f>
        <v>6</v>
      </c>
      <c r="B77" s="54" t="s">
        <v>157</v>
      </c>
      <c r="C77" s="55"/>
      <c r="D77" s="125"/>
      <c r="E77" s="61"/>
      <c r="F77" s="31"/>
    </row>
    <row r="78" spans="1:7" ht="11.25" customHeight="1">
      <c r="A78" s="38"/>
      <c r="B78" s="104" t="s">
        <v>99</v>
      </c>
      <c r="C78" s="59" t="s">
        <v>56</v>
      </c>
      <c r="D78" s="210">
        <v>1</v>
      </c>
      <c r="E78" s="61"/>
      <c r="F78" s="31">
        <f>ROUND($D78*E78,2)</f>
        <v>0</v>
      </c>
    </row>
    <row r="79" spans="1:7" ht="11.25" customHeight="1">
      <c r="A79" s="38"/>
      <c r="B79" s="104"/>
      <c r="C79" s="59"/>
      <c r="D79" s="210"/>
      <c r="E79" s="61"/>
      <c r="F79" s="31"/>
    </row>
    <row r="80" spans="1:7" ht="130.5" customHeight="1">
      <c r="A80" s="53">
        <f>+A77+1</f>
        <v>7</v>
      </c>
      <c r="B80" s="54" t="s">
        <v>100</v>
      </c>
      <c r="C80" s="55"/>
      <c r="D80" s="125"/>
      <c r="E80" s="61"/>
      <c r="F80" s="31"/>
    </row>
    <row r="81" spans="1:6" ht="11.25" customHeight="1">
      <c r="A81" s="38"/>
      <c r="B81" s="62" t="s">
        <v>58</v>
      </c>
      <c r="C81" s="55" t="s">
        <v>59</v>
      </c>
      <c r="D81" s="125">
        <v>250</v>
      </c>
      <c r="E81" s="61"/>
      <c r="F81" s="31">
        <f>ROUND($D81*E81,2)</f>
        <v>0</v>
      </c>
    </row>
    <row r="82" spans="1:6" ht="11.25" customHeight="1">
      <c r="A82" s="38"/>
      <c r="B82" s="62"/>
      <c r="C82" s="55"/>
      <c r="E82" s="61"/>
      <c r="F82" s="31"/>
    </row>
    <row r="83" spans="1:6" ht="61.5" customHeight="1">
      <c r="A83" s="53">
        <f>+A80+1</f>
        <v>8</v>
      </c>
      <c r="B83" s="54" t="s">
        <v>60</v>
      </c>
      <c r="C83" s="55"/>
      <c r="E83" s="61"/>
      <c r="F83" s="31"/>
    </row>
    <row r="84" spans="1:6" ht="11.25" customHeight="1">
      <c r="A84" s="38"/>
      <c r="B84" s="62" t="s">
        <v>61</v>
      </c>
      <c r="C84" s="55" t="s">
        <v>57</v>
      </c>
      <c r="D84" s="56">
        <v>90</v>
      </c>
      <c r="E84" s="61"/>
      <c r="F84" s="31">
        <f>ROUND($D84*E84,2)</f>
        <v>0</v>
      </c>
    </row>
    <row r="85" spans="1:6" ht="11.25" customHeight="1">
      <c r="A85" s="38"/>
      <c r="B85" s="62"/>
      <c r="C85" s="55"/>
      <c r="E85" s="61"/>
      <c r="F85" s="31"/>
    </row>
    <row r="86" spans="1:6" ht="83.25" customHeight="1">
      <c r="A86" s="53">
        <f>+A83+1</f>
        <v>9</v>
      </c>
      <c r="B86" s="54" t="s">
        <v>101</v>
      </c>
      <c r="C86" s="55"/>
      <c r="E86" s="61"/>
      <c r="F86" s="31"/>
    </row>
    <row r="87" spans="1:6" ht="11.25" customHeight="1">
      <c r="A87" s="38"/>
      <c r="B87" s="62" t="s">
        <v>62</v>
      </c>
      <c r="C87" s="55" t="s">
        <v>59</v>
      </c>
      <c r="D87" s="56">
        <v>45</v>
      </c>
      <c r="E87" s="61"/>
      <c r="F87" s="31">
        <f>ROUND($D87*E87,2)</f>
        <v>0</v>
      </c>
    </row>
    <row r="88" spans="1:6" ht="11.25" customHeight="1">
      <c r="A88" s="38"/>
      <c r="B88" s="62"/>
      <c r="C88" s="55"/>
      <c r="E88" s="61"/>
      <c r="F88" s="31"/>
    </row>
    <row r="89" spans="1:6" s="65" customFormat="1" ht="67.5">
      <c r="A89" s="53">
        <f>+A86+1</f>
        <v>10</v>
      </c>
      <c r="B89" s="63" t="s">
        <v>103</v>
      </c>
      <c r="C89" s="55"/>
      <c r="D89" s="64"/>
      <c r="E89" s="61"/>
      <c r="F89" s="31"/>
    </row>
    <row r="90" spans="1:6">
      <c r="A90" s="38"/>
      <c r="B90" s="62" t="s">
        <v>102</v>
      </c>
      <c r="C90" s="55" t="s">
        <v>70</v>
      </c>
      <c r="D90" s="56">
        <v>600</v>
      </c>
      <c r="E90" s="61"/>
      <c r="F90" s="31">
        <f>ROUND($D90*E90,2)</f>
        <v>0</v>
      </c>
    </row>
    <row r="91" spans="1:6" ht="11.25" customHeight="1">
      <c r="A91" s="38"/>
      <c r="B91" s="62"/>
      <c r="C91" s="55"/>
      <c r="E91" s="61"/>
      <c r="F91" s="31"/>
    </row>
    <row r="92" spans="1:6" s="65" customFormat="1" ht="56.25">
      <c r="A92" s="53">
        <f>+A89+1</f>
        <v>11</v>
      </c>
      <c r="B92" s="63" t="s">
        <v>143</v>
      </c>
      <c r="C92" s="55"/>
      <c r="D92" s="64"/>
      <c r="E92" s="61"/>
      <c r="F92" s="31"/>
    </row>
    <row r="93" spans="1:6">
      <c r="A93" s="38"/>
      <c r="B93" s="62" t="s">
        <v>144</v>
      </c>
      <c r="C93" s="55" t="s">
        <v>71</v>
      </c>
      <c r="D93" s="56">
        <v>35</v>
      </c>
      <c r="E93" s="61"/>
      <c r="F93" s="31">
        <f>ROUND($D93*E93,2)</f>
        <v>0</v>
      </c>
    </row>
    <row r="94" spans="1:6">
      <c r="A94" s="38"/>
      <c r="B94" s="62"/>
      <c r="C94" s="55"/>
      <c r="E94" s="61"/>
      <c r="F94" s="31"/>
    </row>
    <row r="95" spans="1:6" ht="81.75" customHeight="1">
      <c r="A95" s="53">
        <f>+A92+1</f>
        <v>12</v>
      </c>
      <c r="B95" s="63" t="s">
        <v>111</v>
      </c>
      <c r="C95" s="55"/>
      <c r="E95" s="61"/>
      <c r="F95" s="31"/>
    </row>
    <row r="96" spans="1:6">
      <c r="A96" s="38"/>
      <c r="B96" s="62" t="s">
        <v>104</v>
      </c>
      <c r="C96" s="55" t="s">
        <v>70</v>
      </c>
      <c r="D96" s="56">
        <v>600</v>
      </c>
      <c r="E96" s="61"/>
      <c r="F96" s="31">
        <f>ROUND($D96*E96,2)</f>
        <v>0</v>
      </c>
    </row>
    <row r="97" spans="1:6">
      <c r="A97" s="38"/>
      <c r="B97" s="62"/>
      <c r="C97" s="55"/>
      <c r="E97" s="61"/>
      <c r="F97" s="31"/>
    </row>
    <row r="98" spans="1:6" ht="61.5" customHeight="1">
      <c r="A98" s="53">
        <f>+A95+1</f>
        <v>13</v>
      </c>
      <c r="B98" s="63" t="s">
        <v>106</v>
      </c>
      <c r="C98" s="55"/>
      <c r="E98" s="61"/>
      <c r="F98" s="31"/>
    </row>
    <row r="99" spans="1:6" ht="11.25" customHeight="1">
      <c r="A99" s="38"/>
      <c r="B99" s="62" t="s">
        <v>107</v>
      </c>
      <c r="C99" s="55" t="s">
        <v>70</v>
      </c>
      <c r="D99" s="56">
        <v>600</v>
      </c>
      <c r="E99" s="61"/>
      <c r="F99" s="31">
        <f>ROUND($D99*E99,2)</f>
        <v>0</v>
      </c>
    </row>
    <row r="100" spans="1:6">
      <c r="A100" s="38"/>
      <c r="B100" s="62"/>
      <c r="C100" s="55"/>
      <c r="E100" s="61"/>
      <c r="F100" s="31"/>
    </row>
    <row r="101" spans="1:6" ht="74.25" customHeight="1">
      <c r="A101" s="53">
        <f>+A98+1</f>
        <v>14</v>
      </c>
      <c r="B101" s="63" t="s">
        <v>141</v>
      </c>
      <c r="C101" s="55"/>
      <c r="E101" s="61"/>
      <c r="F101" s="31"/>
    </row>
    <row r="102" spans="1:6" ht="11.25" customHeight="1">
      <c r="A102" s="38"/>
      <c r="B102" s="62" t="s">
        <v>107</v>
      </c>
      <c r="C102" s="55" t="s">
        <v>70</v>
      </c>
      <c r="D102" s="56">
        <v>350</v>
      </c>
      <c r="E102" s="61"/>
      <c r="F102" s="31">
        <f>ROUND($D102*E102,2)</f>
        <v>0</v>
      </c>
    </row>
    <row r="103" spans="1:6">
      <c r="A103" s="38"/>
      <c r="B103" s="62"/>
      <c r="C103" s="55"/>
      <c r="E103" s="61"/>
      <c r="F103" s="31"/>
    </row>
    <row r="104" spans="1:6" ht="57.75" customHeight="1">
      <c r="A104" s="53">
        <f>+A101+1</f>
        <v>15</v>
      </c>
      <c r="B104" s="54" t="s">
        <v>159</v>
      </c>
      <c r="C104" s="55"/>
      <c r="E104" s="61"/>
      <c r="F104" s="31"/>
    </row>
    <row r="105" spans="1:6" ht="11.25" customHeight="1">
      <c r="A105" s="38"/>
      <c r="B105" s="62" t="s">
        <v>160</v>
      </c>
      <c r="C105" s="55" t="s">
        <v>59</v>
      </c>
      <c r="D105" s="56">
        <v>20</v>
      </c>
      <c r="E105" s="61"/>
      <c r="F105" s="31">
        <f>ROUND($D105*E105,2)</f>
        <v>0</v>
      </c>
    </row>
    <row r="106" spans="1:6">
      <c r="A106" s="38"/>
      <c r="B106" s="62"/>
      <c r="C106" s="55"/>
      <c r="E106" s="61"/>
      <c r="F106" s="31"/>
    </row>
    <row r="107" spans="1:6" ht="39" customHeight="1">
      <c r="A107" s="53">
        <f>+A104+1</f>
        <v>16</v>
      </c>
      <c r="B107" s="54" t="s">
        <v>134</v>
      </c>
      <c r="C107" s="55"/>
      <c r="E107" s="61"/>
      <c r="F107" s="31"/>
    </row>
    <row r="108" spans="1:6" ht="11.25" customHeight="1">
      <c r="A108" s="38"/>
      <c r="B108" s="62" t="s">
        <v>135</v>
      </c>
      <c r="C108" s="55" t="s">
        <v>57</v>
      </c>
      <c r="D108" s="56">
        <v>250</v>
      </c>
      <c r="E108" s="61"/>
      <c r="F108" s="31">
        <f>ROUND($D108*E108,2)</f>
        <v>0</v>
      </c>
    </row>
    <row r="109" spans="1:6" ht="11.25" customHeight="1">
      <c r="A109" s="38"/>
      <c r="B109" s="62"/>
      <c r="C109" s="55"/>
      <c r="E109" s="61"/>
      <c r="F109" s="31"/>
    </row>
    <row r="110" spans="1:6" ht="94.5" customHeight="1">
      <c r="A110" s="53">
        <f>+A107+1</f>
        <v>17</v>
      </c>
      <c r="B110" s="54" t="s">
        <v>119</v>
      </c>
      <c r="C110" s="55"/>
      <c r="E110" s="61"/>
      <c r="F110" s="31"/>
    </row>
    <row r="111" spans="1:6" ht="11.25" customHeight="1">
      <c r="A111" s="38"/>
      <c r="B111" s="62" t="s">
        <v>62</v>
      </c>
      <c r="C111" s="55" t="s">
        <v>59</v>
      </c>
      <c r="D111" s="56">
        <v>25</v>
      </c>
      <c r="E111" s="61"/>
      <c r="F111" s="31">
        <f>ROUND($D111*E111,2)</f>
        <v>0</v>
      </c>
    </row>
    <row r="112" spans="1:6" ht="18.75" customHeight="1">
      <c r="A112" s="66"/>
      <c r="B112" s="186" t="s">
        <v>108</v>
      </c>
      <c r="C112" s="68"/>
      <c r="D112" s="69"/>
      <c r="E112" s="216"/>
      <c r="F112" s="70">
        <f>ROUND(SUM(F62:F111),2)</f>
        <v>0</v>
      </c>
    </row>
    <row r="113" spans="1:7">
      <c r="A113" s="80"/>
      <c r="B113" s="187"/>
      <c r="C113" s="84"/>
      <c r="D113" s="85"/>
      <c r="E113" s="217"/>
      <c r="F113" s="86"/>
    </row>
    <row r="114" spans="1:7" ht="11.25" customHeight="1">
      <c r="A114" s="38"/>
      <c r="B114" s="39"/>
      <c r="C114" s="40"/>
      <c r="D114" s="41"/>
      <c r="E114" s="218"/>
      <c r="F114" s="42"/>
    </row>
    <row r="115" spans="1:7" ht="16.5" customHeight="1">
      <c r="A115" s="43" t="s">
        <v>65</v>
      </c>
      <c r="B115" s="44" t="s">
        <v>109</v>
      </c>
      <c r="C115" s="71"/>
      <c r="D115" s="72"/>
      <c r="E115" s="219"/>
      <c r="F115" s="73"/>
    </row>
    <row r="116" spans="1:7" ht="11.25" customHeight="1">
      <c r="A116" s="49"/>
      <c r="B116" s="50"/>
      <c r="C116" s="51"/>
      <c r="D116" s="52"/>
      <c r="E116" s="51"/>
      <c r="F116" s="52"/>
    </row>
    <row r="117" spans="1:7" ht="11.25" customHeight="1">
      <c r="A117" s="38"/>
      <c r="B117" s="74" t="s">
        <v>66</v>
      </c>
      <c r="C117" s="75"/>
      <c r="D117" s="76"/>
      <c r="E117" s="61"/>
      <c r="F117" s="77"/>
    </row>
    <row r="118" spans="1:7" ht="71.25" customHeight="1">
      <c r="A118" s="38"/>
      <c r="B118" s="39" t="s">
        <v>110</v>
      </c>
      <c r="C118" s="75"/>
      <c r="E118" s="61"/>
      <c r="F118" s="77"/>
    </row>
    <row r="119" spans="1:7">
      <c r="A119" s="38"/>
      <c r="B119" s="62"/>
      <c r="C119" s="55"/>
      <c r="E119" s="61"/>
      <c r="F119" s="31"/>
    </row>
    <row r="120" spans="1:7" ht="67.5">
      <c r="A120" s="335">
        <f>1</f>
        <v>1</v>
      </c>
      <c r="B120" s="78" t="s">
        <v>281</v>
      </c>
      <c r="C120" s="55"/>
      <c r="E120" s="61"/>
      <c r="F120" s="31"/>
      <c r="G120" s="331" t="s">
        <v>278</v>
      </c>
    </row>
    <row r="121" spans="1:7">
      <c r="A121" s="38"/>
      <c r="B121" s="62" t="s">
        <v>273</v>
      </c>
      <c r="C121" s="55" t="s">
        <v>59</v>
      </c>
      <c r="D121" s="64">
        <v>42</v>
      </c>
      <c r="E121" s="61"/>
      <c r="F121" s="31">
        <f>ROUND($D121*E121,2)</f>
        <v>0</v>
      </c>
      <c r="G121" s="331"/>
    </row>
    <row r="122" spans="1:7">
      <c r="A122" s="38"/>
      <c r="B122" s="62" t="s">
        <v>274</v>
      </c>
      <c r="C122" s="55" t="s">
        <v>57</v>
      </c>
      <c r="D122" s="64">
        <v>105</v>
      </c>
      <c r="E122" s="61"/>
      <c r="F122" s="31">
        <f>ROUND($D122*E122,2)</f>
        <v>0</v>
      </c>
      <c r="G122" s="331"/>
    </row>
    <row r="123" spans="1:7">
      <c r="A123" s="38"/>
      <c r="B123" s="62" t="s">
        <v>275</v>
      </c>
      <c r="C123" s="55" t="s">
        <v>57</v>
      </c>
      <c r="D123" s="64">
        <v>120</v>
      </c>
      <c r="E123" s="61"/>
      <c r="F123" s="31">
        <f>ROUND($D123*E123,2)</f>
        <v>0</v>
      </c>
    </row>
    <row r="124" spans="1:7">
      <c r="A124" s="38"/>
      <c r="B124" s="62"/>
      <c r="C124" s="55"/>
      <c r="E124" s="61"/>
      <c r="F124" s="31"/>
    </row>
    <row r="125" spans="1:7" ht="56.25">
      <c r="A125" s="335">
        <f>+A120+1</f>
        <v>2</v>
      </c>
      <c r="B125" s="78" t="s">
        <v>276</v>
      </c>
      <c r="C125" s="55"/>
      <c r="E125" s="61"/>
      <c r="F125" s="31"/>
      <c r="G125" s="331" t="s">
        <v>277</v>
      </c>
    </row>
    <row r="126" spans="1:7">
      <c r="A126" s="38"/>
      <c r="B126" s="62" t="s">
        <v>155</v>
      </c>
      <c r="C126" s="55" t="s">
        <v>59</v>
      </c>
      <c r="D126" s="56">
        <v>40</v>
      </c>
      <c r="E126" s="61"/>
      <c r="F126" s="31">
        <f>ROUND($D126*E126,2)</f>
        <v>0</v>
      </c>
      <c r="G126" s="79"/>
    </row>
    <row r="127" spans="1:7">
      <c r="A127" s="38"/>
      <c r="B127" s="62" t="s">
        <v>274</v>
      </c>
      <c r="C127" s="55" t="s">
        <v>57</v>
      </c>
      <c r="D127" s="56">
        <v>75</v>
      </c>
      <c r="E127" s="61"/>
      <c r="F127" s="31">
        <f>ROUND($D127*E127,2)</f>
        <v>0</v>
      </c>
    </row>
    <row r="128" spans="1:7">
      <c r="A128" s="38"/>
      <c r="B128" s="62" t="s">
        <v>275</v>
      </c>
      <c r="C128" s="55" t="s">
        <v>57</v>
      </c>
      <c r="D128" s="56">
        <v>55</v>
      </c>
      <c r="E128" s="61"/>
      <c r="F128" s="31">
        <f>ROUND($D128*E128,2)</f>
        <v>0</v>
      </c>
    </row>
    <row r="129" spans="1:7">
      <c r="A129" s="38"/>
      <c r="B129" s="62"/>
      <c r="C129" s="55"/>
      <c r="E129" s="61"/>
      <c r="F129" s="31"/>
    </row>
    <row r="130" spans="1:7" ht="44.25" customHeight="1">
      <c r="A130" s="57">
        <f>+A125+1</f>
        <v>3</v>
      </c>
      <c r="B130" s="78" t="s">
        <v>163</v>
      </c>
      <c r="C130" s="55"/>
      <c r="E130" s="61"/>
      <c r="F130" s="31"/>
    </row>
    <row r="131" spans="1:7">
      <c r="A131" s="38"/>
      <c r="B131" s="62" t="s">
        <v>156</v>
      </c>
      <c r="C131" s="55" t="s">
        <v>59</v>
      </c>
      <c r="D131" s="56">
        <v>20</v>
      </c>
      <c r="E131" s="61"/>
      <c r="F131" s="31">
        <f>ROUND($D131*E131,2)</f>
        <v>0</v>
      </c>
    </row>
    <row r="132" spans="1:7">
      <c r="A132" s="38"/>
      <c r="B132" s="62" t="s">
        <v>67</v>
      </c>
      <c r="C132" s="55" t="s">
        <v>57</v>
      </c>
      <c r="D132" s="56">
        <v>50</v>
      </c>
      <c r="E132" s="61"/>
      <c r="F132" s="31">
        <f>ROUND($D132*E132,2)</f>
        <v>0</v>
      </c>
    </row>
    <row r="133" spans="1:7">
      <c r="A133" s="38"/>
      <c r="B133" s="62"/>
      <c r="C133" s="55"/>
      <c r="E133" s="61"/>
      <c r="F133" s="31"/>
    </row>
    <row r="134" spans="1:7" ht="56.25">
      <c r="A134" s="335">
        <f>+A130+1</f>
        <v>4</v>
      </c>
      <c r="B134" s="78" t="s">
        <v>255</v>
      </c>
      <c r="C134" s="55"/>
      <c r="E134" s="61"/>
      <c r="F134" s="31"/>
    </row>
    <row r="135" spans="1:7">
      <c r="A135" s="38"/>
      <c r="B135" s="62" t="s">
        <v>156</v>
      </c>
      <c r="C135" s="55" t="s">
        <v>59</v>
      </c>
      <c r="D135" s="56">
        <v>16</v>
      </c>
      <c r="E135" s="61"/>
      <c r="F135" s="31">
        <f>ROUND($D135*E135,2)</f>
        <v>0</v>
      </c>
      <c r="G135" s="331" t="s">
        <v>254</v>
      </c>
    </row>
    <row r="136" spans="1:7">
      <c r="A136" s="38"/>
      <c r="B136" s="62" t="s">
        <v>67</v>
      </c>
      <c r="C136" s="55" t="s">
        <v>57</v>
      </c>
      <c r="D136" s="56">
        <v>81</v>
      </c>
      <c r="E136" s="61"/>
      <c r="F136" s="31">
        <f>ROUND($D136*E136,2)</f>
        <v>0</v>
      </c>
    </row>
    <row r="137" spans="1:7">
      <c r="A137" s="38"/>
      <c r="B137" s="62"/>
      <c r="C137" s="55"/>
      <c r="E137" s="61"/>
      <c r="F137" s="31"/>
    </row>
    <row r="138" spans="1:7" ht="63" customHeight="1">
      <c r="A138" s="57">
        <f>A134+1</f>
        <v>5</v>
      </c>
      <c r="B138" s="182" t="s">
        <v>139</v>
      </c>
      <c r="C138" s="55"/>
      <c r="E138" s="61"/>
      <c r="F138" s="31"/>
    </row>
    <row r="139" spans="1:7">
      <c r="A139" s="38"/>
      <c r="B139" s="62" t="s">
        <v>242</v>
      </c>
      <c r="C139" s="55" t="s">
        <v>70</v>
      </c>
      <c r="D139" s="56">
        <v>15</v>
      </c>
      <c r="E139" s="61"/>
      <c r="F139" s="31">
        <f>ROUND($D139*E139,2)</f>
        <v>0</v>
      </c>
    </row>
    <row r="140" spans="1:7">
      <c r="A140" s="38"/>
      <c r="B140" s="62" t="s">
        <v>120</v>
      </c>
      <c r="C140" s="55" t="s">
        <v>70</v>
      </c>
      <c r="D140" s="56">
        <v>222</v>
      </c>
      <c r="E140" s="61"/>
      <c r="F140" s="31">
        <f>ROUND($D140*E140,2)</f>
        <v>0</v>
      </c>
    </row>
    <row r="141" spans="1:7">
      <c r="A141" s="38"/>
      <c r="B141" s="62"/>
      <c r="C141" s="55"/>
      <c r="E141" s="61"/>
      <c r="F141" s="31"/>
    </row>
    <row r="142" spans="1:7" ht="90">
      <c r="A142" s="335">
        <f>A138+1</f>
        <v>6</v>
      </c>
      <c r="B142" s="348" t="s">
        <v>267</v>
      </c>
      <c r="C142" s="55"/>
      <c r="E142" s="61"/>
      <c r="F142" s="31"/>
      <c r="G142" s="331" t="s">
        <v>235</v>
      </c>
    </row>
    <row r="143" spans="1:7">
      <c r="A143" s="38"/>
      <c r="B143" s="62" t="s">
        <v>271</v>
      </c>
      <c r="C143" s="55" t="s">
        <v>71</v>
      </c>
      <c r="D143" s="56">
        <v>4</v>
      </c>
      <c r="E143" s="61"/>
      <c r="F143" s="31">
        <f>ROUND($D143*E143,2)</f>
        <v>0</v>
      </c>
      <c r="G143" s="331" t="s">
        <v>241</v>
      </c>
    </row>
    <row r="144" spans="1:7">
      <c r="A144" s="38"/>
      <c r="B144" s="62" t="s">
        <v>272</v>
      </c>
      <c r="C144" s="55" t="s">
        <v>71</v>
      </c>
      <c r="D144" s="56">
        <v>4</v>
      </c>
      <c r="E144" s="61"/>
      <c r="F144" s="31">
        <f>ROUND($D144*E144,2)</f>
        <v>0</v>
      </c>
      <c r="G144" s="331" t="s">
        <v>241</v>
      </c>
    </row>
    <row r="145" spans="1:7">
      <c r="A145" s="38"/>
      <c r="B145" s="62" t="s">
        <v>158</v>
      </c>
      <c r="C145" s="55" t="s">
        <v>63</v>
      </c>
      <c r="D145" s="56">
        <v>1</v>
      </c>
      <c r="E145" s="61"/>
      <c r="F145" s="31">
        <f>ROUND($D145*E145,2)</f>
        <v>0</v>
      </c>
    </row>
    <row r="146" spans="1:7">
      <c r="A146" s="80"/>
      <c r="B146" s="345"/>
      <c r="C146" s="346"/>
      <c r="D146" s="81"/>
      <c r="E146" s="17"/>
      <c r="F146" s="82"/>
    </row>
    <row r="147" spans="1:7" ht="281.25">
      <c r="A147" s="347">
        <f>A142+1</f>
        <v>7</v>
      </c>
      <c r="B147" s="20" t="s">
        <v>270</v>
      </c>
      <c r="C147" s="346"/>
      <c r="D147" s="81"/>
      <c r="E147" s="17"/>
      <c r="F147" s="82"/>
      <c r="G147" s="331" t="s">
        <v>236</v>
      </c>
    </row>
    <row r="148" spans="1:7" ht="22.5">
      <c r="A148" s="191" t="s">
        <v>261</v>
      </c>
      <c r="B148" s="345" t="s">
        <v>259</v>
      </c>
      <c r="C148" s="55" t="s">
        <v>222</v>
      </c>
      <c r="D148" s="81">
        <v>1</v>
      </c>
      <c r="E148" s="17"/>
      <c r="F148" s="31">
        <f>ROUND($D148*E148,2)</f>
        <v>0</v>
      </c>
    </row>
    <row r="149" spans="1:7">
      <c r="A149" s="191" t="s">
        <v>262</v>
      </c>
      <c r="B149" s="345" t="s">
        <v>260</v>
      </c>
      <c r="C149" s="55"/>
      <c r="D149" s="81"/>
      <c r="E149" s="17"/>
      <c r="F149" s="31">
        <f>ROUND($D149*E149,2)</f>
        <v>0</v>
      </c>
    </row>
    <row r="150" spans="1:7">
      <c r="A150" s="191" t="s">
        <v>64</v>
      </c>
      <c r="B150" s="345" t="s">
        <v>263</v>
      </c>
      <c r="C150" s="346" t="s">
        <v>59</v>
      </c>
      <c r="D150" s="81">
        <v>10</v>
      </c>
      <c r="E150" s="17"/>
      <c r="F150" s="31">
        <f>ROUND($D150*E150,2)</f>
        <v>0</v>
      </c>
    </row>
    <row r="151" spans="1:7">
      <c r="A151" s="191"/>
      <c r="B151" s="345" t="s">
        <v>264</v>
      </c>
      <c r="C151" s="346" t="s">
        <v>265</v>
      </c>
      <c r="D151" s="188">
        <v>800</v>
      </c>
      <c r="E151" s="17"/>
      <c r="F151" s="31">
        <f>ROUND($D151*E151,2)</f>
        <v>0</v>
      </c>
    </row>
    <row r="152" spans="1:7">
      <c r="A152" s="191"/>
      <c r="B152" s="345" t="s">
        <v>266</v>
      </c>
      <c r="C152" s="346" t="s">
        <v>57</v>
      </c>
      <c r="D152" s="188">
        <v>100</v>
      </c>
      <c r="E152" s="17"/>
      <c r="F152" s="31">
        <f>ROUND($D152*E152,2)</f>
        <v>0</v>
      </c>
    </row>
    <row r="153" spans="1:7">
      <c r="A153" s="191"/>
      <c r="B153" s="345"/>
      <c r="C153" s="346"/>
      <c r="D153" s="188"/>
      <c r="E153" s="17"/>
      <c r="F153" s="82"/>
    </row>
    <row r="154" spans="1:7" ht="101.25">
      <c r="A154" s="347">
        <f>A147+1</f>
        <v>8</v>
      </c>
      <c r="B154" s="20" t="s">
        <v>280</v>
      </c>
      <c r="C154" s="346"/>
      <c r="D154" s="188"/>
      <c r="E154" s="17"/>
      <c r="F154" s="82"/>
      <c r="G154" s="331" t="s">
        <v>236</v>
      </c>
    </row>
    <row r="155" spans="1:7">
      <c r="A155" s="191"/>
      <c r="B155" s="62" t="s">
        <v>273</v>
      </c>
      <c r="C155" s="346" t="s">
        <v>59</v>
      </c>
      <c r="D155" s="188">
        <v>15</v>
      </c>
      <c r="E155" s="17"/>
      <c r="F155" s="31">
        <f>ROUND($D155*E155,2)</f>
        <v>0</v>
      </c>
    </row>
    <row r="156" spans="1:7">
      <c r="A156" s="191"/>
      <c r="B156" s="345" t="s">
        <v>67</v>
      </c>
      <c r="C156" s="346" t="s">
        <v>57</v>
      </c>
      <c r="D156" s="188">
        <v>95</v>
      </c>
      <c r="E156" s="17"/>
      <c r="F156" s="31">
        <f>ROUND($D156*E156,2)</f>
        <v>0</v>
      </c>
    </row>
    <row r="157" spans="1:7">
      <c r="A157" s="66"/>
      <c r="B157" s="67" t="s">
        <v>112</v>
      </c>
      <c r="C157" s="68"/>
      <c r="D157" s="69"/>
      <c r="E157" s="216"/>
      <c r="F157" s="70">
        <f>ROUND(SUM(F119:F156),2)</f>
        <v>0</v>
      </c>
    </row>
    <row r="158" spans="1:7">
      <c r="A158" s="80"/>
      <c r="B158" s="83"/>
      <c r="C158" s="84"/>
      <c r="D158" s="85"/>
      <c r="E158" s="217"/>
      <c r="F158" s="86"/>
    </row>
    <row r="159" spans="1:7">
      <c r="A159" s="80"/>
      <c r="B159" s="80"/>
      <c r="C159" s="87"/>
      <c r="D159" s="76"/>
      <c r="E159" s="17"/>
      <c r="F159" s="88"/>
    </row>
    <row r="160" spans="1:7" ht="17.25" customHeight="1">
      <c r="A160" s="89" t="s">
        <v>68</v>
      </c>
      <c r="B160" s="351" t="s">
        <v>165</v>
      </c>
      <c r="C160" s="352"/>
      <c r="D160" s="90"/>
      <c r="E160" s="220"/>
      <c r="F160" s="91"/>
    </row>
    <row r="161" spans="1:7">
      <c r="B161" s="92"/>
      <c r="C161" s="92"/>
      <c r="D161" s="93"/>
      <c r="E161" s="49"/>
      <c r="F161" s="94"/>
    </row>
    <row r="162" spans="1:7" s="65" customFormat="1" ht="74.25" customHeight="1">
      <c r="A162" s="333">
        <v>1</v>
      </c>
      <c r="B162" s="337" t="s">
        <v>140</v>
      </c>
      <c r="C162" s="55"/>
      <c r="D162" s="56"/>
      <c r="E162" s="61"/>
      <c r="F162" s="31"/>
    </row>
    <row r="163" spans="1:7" s="65" customFormat="1">
      <c r="A163" s="38"/>
      <c r="B163" s="338" t="s">
        <v>113</v>
      </c>
      <c r="C163" s="339" t="s">
        <v>70</v>
      </c>
      <c r="D163" s="340">
        <v>300</v>
      </c>
      <c r="E163" s="61"/>
      <c r="F163" s="31">
        <f>ROUND($D163*E163,2)</f>
        <v>0</v>
      </c>
      <c r="G163" s="331" t="s">
        <v>246</v>
      </c>
    </row>
    <row r="164" spans="1:7" s="65" customFormat="1">
      <c r="A164" s="38"/>
      <c r="B164" s="62"/>
      <c r="C164" s="55"/>
      <c r="D164" s="56"/>
      <c r="E164" s="61"/>
      <c r="F164" s="31"/>
    </row>
    <row r="165" spans="1:7" s="65" customFormat="1" ht="22.5">
      <c r="A165" s="334">
        <f>+A162+1</f>
        <v>2</v>
      </c>
      <c r="B165" s="341" t="s">
        <v>114</v>
      </c>
      <c r="C165" s="55"/>
      <c r="D165" s="56"/>
      <c r="E165" s="61"/>
      <c r="F165" s="31"/>
    </row>
    <row r="166" spans="1:7">
      <c r="A166" s="38"/>
      <c r="B166" s="338" t="s">
        <v>115</v>
      </c>
      <c r="C166" s="339" t="s">
        <v>71</v>
      </c>
      <c r="D166" s="340">
        <v>14</v>
      </c>
      <c r="E166" s="61"/>
      <c r="F166" s="31">
        <f>ROUND($D166*E166,2)</f>
        <v>0</v>
      </c>
      <c r="G166" s="331" t="s">
        <v>246</v>
      </c>
    </row>
    <row r="167" spans="1:7">
      <c r="A167" s="38"/>
      <c r="B167" s="62"/>
      <c r="C167" s="55"/>
      <c r="E167" s="61"/>
      <c r="F167" s="31"/>
    </row>
    <row r="168" spans="1:7" ht="45">
      <c r="A168" s="335">
        <f>+A165+1</f>
        <v>3</v>
      </c>
      <c r="B168" s="78" t="s">
        <v>116</v>
      </c>
      <c r="C168" s="55"/>
      <c r="E168" s="61"/>
      <c r="F168" s="31"/>
    </row>
    <row r="169" spans="1:7">
      <c r="A169" s="38"/>
      <c r="B169" s="62" t="s">
        <v>117</v>
      </c>
      <c r="C169" s="55" t="s">
        <v>71</v>
      </c>
      <c r="D169" s="56">
        <v>4</v>
      </c>
      <c r="E169" s="61"/>
      <c r="F169" s="31">
        <f>ROUND($D169*E169,2)</f>
        <v>0</v>
      </c>
    </row>
    <row r="170" spans="1:7">
      <c r="A170" s="80"/>
      <c r="B170" s="183" t="s">
        <v>118</v>
      </c>
      <c r="C170" s="55" t="s">
        <v>71</v>
      </c>
      <c r="D170" s="81">
        <v>11</v>
      </c>
      <c r="E170" s="17"/>
      <c r="F170" s="31">
        <f>ROUND($D170*E170,2)</f>
        <v>0</v>
      </c>
      <c r="G170" s="331" t="s">
        <v>240</v>
      </c>
    </row>
    <row r="171" spans="1:7">
      <c r="A171" s="80"/>
      <c r="B171" s="183"/>
      <c r="C171" s="55"/>
      <c r="D171" s="81"/>
      <c r="E171" s="17"/>
      <c r="F171" s="31"/>
    </row>
    <row r="172" spans="1:7" ht="45">
      <c r="A172" s="334">
        <f>+A168+1</f>
        <v>4</v>
      </c>
      <c r="B172" s="341" t="s">
        <v>147</v>
      </c>
      <c r="C172" s="55"/>
      <c r="E172" s="61"/>
      <c r="F172" s="31"/>
    </row>
    <row r="173" spans="1:7">
      <c r="A173" s="38"/>
      <c r="B173" s="338" t="s">
        <v>146</v>
      </c>
      <c r="C173" s="339" t="s">
        <v>70</v>
      </c>
      <c r="D173" s="340">
        <v>8.6</v>
      </c>
      <c r="E173" s="61"/>
      <c r="F173" s="31">
        <f>ROUND($D173*E173,2)</f>
        <v>0</v>
      </c>
      <c r="G173" s="331" t="s">
        <v>246</v>
      </c>
    </row>
    <row r="174" spans="1:7">
      <c r="A174" s="80"/>
      <c r="B174" s="213"/>
      <c r="C174" s="55"/>
      <c r="D174" s="81"/>
      <c r="E174" s="17"/>
      <c r="F174" s="82"/>
    </row>
    <row r="175" spans="1:7" ht="45">
      <c r="A175" s="57">
        <f>+A172+1</f>
        <v>5</v>
      </c>
      <c r="B175" s="212" t="s">
        <v>248</v>
      </c>
      <c r="C175" s="55"/>
      <c r="E175" s="61"/>
      <c r="F175" s="31"/>
    </row>
    <row r="176" spans="1:7">
      <c r="A176" s="38"/>
      <c r="B176" s="62" t="s">
        <v>121</v>
      </c>
      <c r="C176" s="55" t="s">
        <v>71</v>
      </c>
      <c r="D176" s="56">
        <v>15</v>
      </c>
      <c r="E176" s="61"/>
      <c r="F176" s="31">
        <f>ROUND($D176*E176,2)</f>
        <v>0</v>
      </c>
    </row>
    <row r="177" spans="1:31">
      <c r="A177" s="96"/>
      <c r="B177" s="353" t="s">
        <v>122</v>
      </c>
      <c r="C177" s="354"/>
      <c r="D177" s="69"/>
      <c r="E177" s="221"/>
      <c r="F177" s="97">
        <f>ROUND(SUM(F162:F176),2)</f>
        <v>0</v>
      </c>
    </row>
    <row r="178" spans="1:31">
      <c r="A178" s="74"/>
      <c r="B178" s="98"/>
      <c r="C178" s="99"/>
      <c r="D178" s="85"/>
      <c r="E178" s="222"/>
      <c r="F178" s="100"/>
    </row>
    <row r="179" spans="1:31">
      <c r="A179" s="74"/>
      <c r="B179" s="101"/>
      <c r="C179" s="102"/>
      <c r="D179" s="76"/>
      <c r="E179" s="52"/>
      <c r="F179" s="77"/>
    </row>
    <row r="180" spans="1:31" ht="17.25" customHeight="1">
      <c r="A180" s="89" t="s">
        <v>69</v>
      </c>
      <c r="B180" s="44" t="s">
        <v>123</v>
      </c>
      <c r="C180" s="44"/>
      <c r="D180" s="90"/>
      <c r="E180" s="220"/>
      <c r="F180" s="91"/>
    </row>
    <row r="181" spans="1:31">
      <c r="A181" s="49"/>
      <c r="B181" s="50"/>
      <c r="C181" s="51"/>
      <c r="D181" s="52"/>
      <c r="E181" s="51"/>
      <c r="F181" s="52"/>
    </row>
    <row r="182" spans="1:31" ht="47.25" customHeight="1">
      <c r="A182" s="57">
        <v>1</v>
      </c>
      <c r="B182" s="78" t="s">
        <v>124</v>
      </c>
      <c r="C182" s="55"/>
      <c r="E182" s="61"/>
      <c r="F182" s="31"/>
    </row>
    <row r="183" spans="1:31">
      <c r="A183" s="38"/>
      <c r="B183" s="62" t="s">
        <v>125</v>
      </c>
      <c r="C183" s="55" t="s">
        <v>57</v>
      </c>
      <c r="D183" s="56">
        <v>350</v>
      </c>
      <c r="E183" s="61"/>
      <c r="F183" s="31">
        <f>ROUND($D183*E183,2)</f>
        <v>0</v>
      </c>
    </row>
    <row r="184" spans="1:31">
      <c r="A184" s="38"/>
      <c r="B184" s="62"/>
      <c r="C184" s="55"/>
      <c r="E184" s="61"/>
      <c r="F184" s="31"/>
    </row>
    <row r="185" spans="1:31" ht="34.5" customHeight="1">
      <c r="A185" s="57">
        <f>+A182+1</f>
        <v>2</v>
      </c>
      <c r="B185" s="78" t="s">
        <v>142</v>
      </c>
      <c r="C185" s="55"/>
      <c r="E185" s="61"/>
      <c r="F185" s="31"/>
    </row>
    <row r="186" spans="1:31" ht="13.5" customHeight="1">
      <c r="A186" s="38"/>
      <c r="B186" s="62" t="s">
        <v>126</v>
      </c>
      <c r="C186" s="55" t="s">
        <v>57</v>
      </c>
      <c r="D186" s="64">
        <v>160</v>
      </c>
      <c r="E186" s="61"/>
      <c r="F186" s="31">
        <f>ROUND($D186*E186,2)</f>
        <v>0</v>
      </c>
    </row>
    <row r="187" spans="1:31">
      <c r="A187" s="38"/>
      <c r="B187" s="62"/>
      <c r="C187" s="55"/>
      <c r="E187" s="61"/>
      <c r="F187" s="31"/>
    </row>
    <row r="188" spans="1:31" ht="50.25" customHeight="1">
      <c r="A188" s="57">
        <f>+A185+1</f>
        <v>3</v>
      </c>
      <c r="B188" s="78" t="s">
        <v>258</v>
      </c>
      <c r="C188" s="55"/>
      <c r="E188" s="61"/>
      <c r="F188" s="31"/>
      <c r="N188" s="103"/>
      <c r="AB188" s="103"/>
    </row>
    <row r="189" spans="1:31" ht="15" customHeight="1">
      <c r="A189" s="38"/>
      <c r="B189" s="62" t="s">
        <v>127</v>
      </c>
      <c r="C189" s="55" t="s">
        <v>57</v>
      </c>
      <c r="D189" s="56">
        <v>3600</v>
      </c>
      <c r="E189" s="61"/>
      <c r="F189" s="31">
        <f>ROUND($D189*E189,2)</f>
        <v>0</v>
      </c>
      <c r="N189" s="103"/>
      <c r="AB189" s="103"/>
    </row>
    <row r="190" spans="1:31" s="107" customFormat="1">
      <c r="A190" s="67"/>
      <c r="B190" s="67" t="s">
        <v>128</v>
      </c>
      <c r="C190" s="68"/>
      <c r="D190" s="69"/>
      <c r="E190" s="216"/>
      <c r="F190" s="70">
        <f>ROUND(SUM(F183:F189),2)</f>
        <v>0</v>
      </c>
      <c r="N190" s="106"/>
      <c r="AB190" s="106"/>
    </row>
    <row r="191" spans="1:31" s="105" customFormat="1">
      <c r="A191" s="83"/>
      <c r="B191" s="83"/>
      <c r="C191" s="84"/>
      <c r="D191" s="85"/>
      <c r="E191" s="217"/>
      <c r="F191" s="86"/>
      <c r="G191" s="107"/>
      <c r="H191" s="107"/>
      <c r="I191" s="107"/>
      <c r="J191" s="107"/>
      <c r="K191" s="107"/>
      <c r="L191" s="107"/>
      <c r="M191" s="107"/>
      <c r="N191" s="107"/>
      <c r="O191" s="107"/>
      <c r="P191" s="107"/>
      <c r="Q191" s="107"/>
      <c r="R191" s="107"/>
      <c r="S191" s="107"/>
      <c r="T191" s="107"/>
      <c r="U191" s="107"/>
      <c r="V191" s="107"/>
      <c r="W191" s="107"/>
      <c r="X191" s="107"/>
      <c r="Y191" s="107"/>
      <c r="Z191" s="107"/>
      <c r="AA191" s="107"/>
      <c r="AB191" s="106"/>
      <c r="AC191" s="107"/>
      <c r="AD191" s="107"/>
      <c r="AE191" s="107"/>
    </row>
    <row r="192" spans="1:31" s="108" customFormat="1">
      <c r="A192" s="38"/>
      <c r="B192" s="39"/>
      <c r="C192" s="40"/>
      <c r="D192" s="41"/>
      <c r="E192" s="218"/>
      <c r="F192" s="42"/>
      <c r="G192" s="209"/>
      <c r="H192" s="209"/>
      <c r="I192" s="209"/>
      <c r="J192" s="209"/>
      <c r="K192" s="209"/>
      <c r="L192" s="209"/>
      <c r="M192" s="209"/>
      <c r="N192" s="208"/>
      <c r="O192" s="209"/>
      <c r="P192" s="209"/>
      <c r="Q192" s="209"/>
      <c r="R192" s="209"/>
      <c r="S192" s="209"/>
      <c r="T192" s="209"/>
      <c r="U192" s="209"/>
      <c r="V192" s="209"/>
      <c r="W192" s="209"/>
      <c r="X192" s="209"/>
      <c r="Y192" s="209"/>
      <c r="Z192" s="209"/>
      <c r="AA192" s="209"/>
    </row>
    <row r="193" spans="1:28" ht="12" customHeight="1">
      <c r="A193" s="109" t="s">
        <v>72</v>
      </c>
      <c r="B193" s="110" t="s">
        <v>75</v>
      </c>
      <c r="C193" s="111"/>
      <c r="D193" s="111"/>
      <c r="E193" s="111"/>
      <c r="F193" s="111"/>
      <c r="N193" s="103"/>
      <c r="AB193" s="103"/>
    </row>
    <row r="194" spans="1:28">
      <c r="A194" s="38"/>
      <c r="B194" s="39"/>
      <c r="C194" s="40"/>
      <c r="D194" s="41"/>
      <c r="E194" s="61"/>
      <c r="F194" s="30"/>
      <c r="AB194" s="103"/>
    </row>
    <row r="195" spans="1:28" ht="90">
      <c r="A195" s="328">
        <v>1</v>
      </c>
      <c r="B195" s="95" t="s">
        <v>298</v>
      </c>
      <c r="C195" s="21"/>
      <c r="D195" s="115"/>
      <c r="E195" s="61"/>
      <c r="F195" s="31"/>
      <c r="AB195" s="103"/>
    </row>
    <row r="196" spans="1:28">
      <c r="A196" s="38"/>
      <c r="B196" s="117" t="s">
        <v>148</v>
      </c>
      <c r="C196" s="21" t="s">
        <v>70</v>
      </c>
      <c r="D196" s="116">
        <v>115</v>
      </c>
      <c r="E196" s="61"/>
      <c r="F196" s="31">
        <f>ROUND($D196*E196,2)</f>
        <v>0</v>
      </c>
      <c r="G196" s="331" t="s">
        <v>235</v>
      </c>
      <c r="AB196" s="103"/>
    </row>
    <row r="197" spans="1:28" ht="12.75" customHeight="1">
      <c r="A197" s="38"/>
      <c r="B197" s="62"/>
      <c r="C197" s="55"/>
      <c r="E197" s="61"/>
      <c r="F197" s="31"/>
      <c r="AB197" s="103"/>
    </row>
    <row r="198" spans="1:28" ht="33.75">
      <c r="A198" s="328">
        <f>1+A195</f>
        <v>2</v>
      </c>
      <c r="B198" s="95" t="s">
        <v>234</v>
      </c>
      <c r="C198" s="21"/>
      <c r="D198" s="115"/>
      <c r="E198" s="61"/>
      <c r="F198" s="31"/>
      <c r="AB198" s="103"/>
    </row>
    <row r="199" spans="1:28">
      <c r="A199" s="38"/>
      <c r="B199" s="117" t="s">
        <v>164</v>
      </c>
      <c r="C199" s="21" t="s">
        <v>71</v>
      </c>
      <c r="D199" s="116">
        <v>1</v>
      </c>
      <c r="E199" s="61"/>
      <c r="F199" s="31">
        <f>ROUND($D199*E199,2)</f>
        <v>0</v>
      </c>
      <c r="G199" s="331" t="s">
        <v>235</v>
      </c>
    </row>
    <row r="200" spans="1:28" ht="12.75" customHeight="1">
      <c r="A200" s="38"/>
      <c r="B200" s="62"/>
      <c r="C200" s="55"/>
      <c r="E200" s="61"/>
      <c r="F200" s="31"/>
      <c r="AB200" s="103"/>
    </row>
    <row r="201" spans="1:28" ht="56.25">
      <c r="A201" s="328">
        <f>1+A198</f>
        <v>3</v>
      </c>
      <c r="B201" s="95" t="s">
        <v>257</v>
      </c>
      <c r="C201" s="21"/>
      <c r="D201" s="115"/>
      <c r="E201" s="61"/>
      <c r="F201" s="31"/>
      <c r="AB201" s="103"/>
    </row>
    <row r="202" spans="1:28">
      <c r="A202" s="38"/>
      <c r="B202" s="117" t="s">
        <v>149</v>
      </c>
      <c r="C202" s="21" t="s">
        <v>70</v>
      </c>
      <c r="D202" s="116">
        <v>57</v>
      </c>
      <c r="E202" s="61"/>
      <c r="F202" s="31">
        <f>ROUND($D202*E202,2)</f>
        <v>0</v>
      </c>
      <c r="G202" s="331" t="s">
        <v>235</v>
      </c>
    </row>
    <row r="203" spans="1:28">
      <c r="A203" s="38"/>
      <c r="B203" s="117"/>
      <c r="C203" s="21"/>
      <c r="D203" s="116"/>
      <c r="E203" s="61"/>
      <c r="F203" s="31"/>
    </row>
    <row r="204" spans="1:28" s="65" customFormat="1" ht="67.5">
      <c r="A204" s="335">
        <f>+A201+1</f>
        <v>4</v>
      </c>
      <c r="B204" s="332" t="s">
        <v>250</v>
      </c>
      <c r="E204" s="223"/>
      <c r="G204" s="331" t="s">
        <v>249</v>
      </c>
    </row>
    <row r="205" spans="1:28" s="65" customFormat="1">
      <c r="A205" s="57"/>
      <c r="B205" s="343" t="s">
        <v>251</v>
      </c>
      <c r="C205" s="55"/>
      <c r="E205" s="223"/>
    </row>
    <row r="206" spans="1:28" s="65" customFormat="1" ht="157.5">
      <c r="A206" s="57"/>
      <c r="B206" s="358" t="s">
        <v>299</v>
      </c>
      <c r="C206" s="55" t="s">
        <v>57</v>
      </c>
      <c r="D206" s="342">
        <v>201</v>
      </c>
      <c r="E206" s="223"/>
      <c r="F206" s="31">
        <f>ROUND($D206*E206,2)</f>
        <v>0</v>
      </c>
    </row>
    <row r="207" spans="1:28" s="65" customFormat="1">
      <c r="A207" s="57"/>
      <c r="B207" s="343" t="s">
        <v>252</v>
      </c>
      <c r="C207" s="55"/>
      <c r="E207" s="223"/>
    </row>
    <row r="208" spans="1:28" s="65" customFormat="1" ht="112.5">
      <c r="A208" s="57"/>
      <c r="B208" s="358" t="s">
        <v>279</v>
      </c>
      <c r="C208" s="55" t="s">
        <v>57</v>
      </c>
      <c r="D208" s="342">
        <v>180</v>
      </c>
      <c r="E208" s="223"/>
      <c r="F208" s="31">
        <f>ROUND($D208*E208,2)</f>
        <v>0</v>
      </c>
    </row>
    <row r="209" spans="1:28" s="65" customFormat="1">
      <c r="A209" s="38"/>
      <c r="B209" s="344" t="s">
        <v>253</v>
      </c>
      <c r="C209" s="55"/>
      <c r="D209" s="64"/>
      <c r="E209" s="61"/>
      <c r="F209" s="31"/>
      <c r="G209" s="331"/>
    </row>
    <row r="210" spans="1:28" s="65" customFormat="1" ht="157.5">
      <c r="A210" s="38"/>
      <c r="B210" s="358" t="s">
        <v>299</v>
      </c>
      <c r="C210" s="55" t="s">
        <v>57</v>
      </c>
      <c r="D210" s="188">
        <v>198</v>
      </c>
      <c r="E210" s="61"/>
      <c r="F210" s="31">
        <f>ROUND($D210*E210,2)</f>
        <v>0</v>
      </c>
      <c r="G210" s="331"/>
      <c r="AB210" s="215"/>
    </row>
    <row r="211" spans="1:28" s="65" customFormat="1">
      <c r="A211" s="38"/>
      <c r="B211" s="117"/>
      <c r="C211" s="55"/>
      <c r="D211" s="188"/>
      <c r="E211" s="61"/>
      <c r="F211" s="31"/>
      <c r="AB211" s="215"/>
    </row>
    <row r="212" spans="1:28" ht="67.5">
      <c r="A212" s="328">
        <f>+A204+1</f>
        <v>5</v>
      </c>
      <c r="B212" s="332" t="s">
        <v>239</v>
      </c>
      <c r="C212" s="21"/>
      <c r="D212" s="115"/>
      <c r="E212" s="61"/>
      <c r="F212" s="31"/>
      <c r="AB212" s="103"/>
    </row>
    <row r="213" spans="1:28">
      <c r="A213" s="38"/>
      <c r="B213" s="117" t="s">
        <v>238</v>
      </c>
      <c r="C213" s="21" t="s">
        <v>71</v>
      </c>
      <c r="D213" s="116">
        <v>1</v>
      </c>
      <c r="E213" s="61"/>
      <c r="F213" s="31">
        <f>ROUND($D213*E213,2)</f>
        <v>0</v>
      </c>
      <c r="G213" s="331" t="s">
        <v>237</v>
      </c>
      <c r="AB213" s="103"/>
    </row>
    <row r="214" spans="1:28" s="65" customFormat="1">
      <c r="A214" s="38"/>
      <c r="B214" s="117"/>
      <c r="C214" s="55"/>
      <c r="D214" s="188"/>
      <c r="E214" s="61"/>
      <c r="F214" s="31"/>
    </row>
    <row r="215" spans="1:28" ht="101.25">
      <c r="A215" s="38">
        <f>1+A212</f>
        <v>6</v>
      </c>
      <c r="B215" s="95" t="s">
        <v>233</v>
      </c>
      <c r="C215" s="21"/>
      <c r="D215" s="115"/>
      <c r="E215" s="61"/>
      <c r="F215" s="31"/>
    </row>
    <row r="216" spans="1:28">
      <c r="A216" s="38"/>
      <c r="B216" s="117" t="s">
        <v>243</v>
      </c>
      <c r="C216" s="21" t="s">
        <v>70</v>
      </c>
      <c r="D216" s="116">
        <v>32</v>
      </c>
      <c r="E216" s="61"/>
      <c r="F216" s="31">
        <f>ROUND($D216*E216,2)</f>
        <v>0</v>
      </c>
    </row>
    <row r="217" spans="1:28">
      <c r="A217" s="38"/>
      <c r="B217" s="117" t="s">
        <v>161</v>
      </c>
      <c r="C217" s="21" t="s">
        <v>57</v>
      </c>
      <c r="D217" s="116">
        <v>10</v>
      </c>
      <c r="E217" s="61"/>
      <c r="F217" s="31">
        <f>ROUND($D217*E217,2)</f>
        <v>0</v>
      </c>
    </row>
    <row r="218" spans="1:28">
      <c r="A218" s="80"/>
      <c r="B218" s="183"/>
      <c r="C218" s="121"/>
      <c r="D218" s="116"/>
      <c r="E218" s="17"/>
      <c r="F218" s="82"/>
    </row>
    <row r="219" spans="1:28" ht="33.75">
      <c r="A219" s="329">
        <f>1+A215</f>
        <v>7</v>
      </c>
      <c r="B219" s="330" t="s">
        <v>256</v>
      </c>
      <c r="C219" s="121"/>
      <c r="D219" s="116"/>
      <c r="E219" s="17"/>
      <c r="F219" s="82"/>
      <c r="G219" s="331" t="s">
        <v>236</v>
      </c>
    </row>
    <row r="220" spans="1:28">
      <c r="A220" s="80"/>
      <c r="B220" s="183" t="s">
        <v>231</v>
      </c>
      <c r="C220" s="121" t="s">
        <v>71</v>
      </c>
      <c r="D220" s="116">
        <v>4</v>
      </c>
      <c r="E220" s="17"/>
      <c r="F220" s="31">
        <f>ROUND($D220*E220,2)</f>
        <v>0</v>
      </c>
    </row>
    <row r="221" spans="1:28">
      <c r="A221" s="80"/>
      <c r="B221" s="183" t="s">
        <v>232</v>
      </c>
      <c r="C221" s="121" t="s">
        <v>71</v>
      </c>
      <c r="D221" s="116">
        <v>4</v>
      </c>
      <c r="E221" s="17"/>
      <c r="F221" s="31">
        <f>ROUND($D221*E221,2)</f>
        <v>0</v>
      </c>
    </row>
    <row r="222" spans="1:28">
      <c r="A222" s="80"/>
      <c r="B222" s="183"/>
      <c r="C222" s="121"/>
      <c r="D222" s="116"/>
      <c r="E222" s="17"/>
      <c r="F222" s="82"/>
    </row>
    <row r="223" spans="1:28" ht="78.75">
      <c r="A223" s="329">
        <f>1+A219</f>
        <v>8</v>
      </c>
      <c r="B223" s="330" t="s">
        <v>268</v>
      </c>
      <c r="C223" s="121"/>
      <c r="D223" s="116"/>
      <c r="E223" s="17"/>
      <c r="F223" s="82"/>
      <c r="G223" s="331" t="s">
        <v>236</v>
      </c>
    </row>
    <row r="224" spans="1:28">
      <c r="A224" s="80"/>
      <c r="B224" s="183" t="s">
        <v>269</v>
      </c>
      <c r="C224" s="121" t="s">
        <v>71</v>
      </c>
      <c r="D224" s="116">
        <v>4</v>
      </c>
      <c r="E224" s="17"/>
      <c r="F224" s="31">
        <f>ROUND($D224*E224,2)</f>
        <v>0</v>
      </c>
      <c r="G224" s="331"/>
    </row>
    <row r="225" spans="1:6">
      <c r="A225" s="67"/>
      <c r="B225" s="67" t="s">
        <v>76</v>
      </c>
      <c r="C225" s="118"/>
      <c r="D225" s="119"/>
      <c r="E225" s="216"/>
      <c r="F225" s="120">
        <f>SUM(F196:F224)</f>
        <v>0</v>
      </c>
    </row>
    <row r="226" spans="1:6">
      <c r="A226" s="83"/>
      <c r="B226" s="83"/>
      <c r="C226" s="138"/>
      <c r="D226" s="189"/>
      <c r="E226" s="217"/>
      <c r="F226" s="140"/>
    </row>
    <row r="227" spans="1:6">
      <c r="A227" s="80"/>
      <c r="B227" s="80"/>
      <c r="C227" s="121"/>
      <c r="D227" s="115"/>
      <c r="E227" s="17"/>
      <c r="F227" s="122"/>
    </row>
    <row r="228" spans="1:6" ht="12">
      <c r="A228" s="109" t="s">
        <v>73</v>
      </c>
      <c r="B228" s="110" t="s">
        <v>129</v>
      </c>
      <c r="C228" s="111"/>
      <c r="D228" s="111"/>
      <c r="E228" s="111"/>
      <c r="F228" s="111"/>
    </row>
    <row r="229" spans="1:6">
      <c r="A229" s="123"/>
      <c r="B229" s="37"/>
      <c r="C229" s="55"/>
      <c r="D229" s="124"/>
    </row>
    <row r="230" spans="1:6" ht="78.75">
      <c r="A230" s="126">
        <v>1</v>
      </c>
      <c r="B230" s="95" t="s">
        <v>131</v>
      </c>
      <c r="C230" s="75"/>
      <c r="E230" s="224"/>
      <c r="F230" s="30"/>
    </row>
    <row r="231" spans="1:6">
      <c r="A231" s="123"/>
      <c r="B231" s="62" t="s">
        <v>130</v>
      </c>
      <c r="C231" s="55" t="s">
        <v>57</v>
      </c>
      <c r="D231" s="56">
        <v>3670</v>
      </c>
      <c r="E231" s="224"/>
      <c r="F231" s="127">
        <f>ROUND($D231*E231,2)</f>
        <v>0</v>
      </c>
    </row>
    <row r="232" spans="1:6" ht="22.5" customHeight="1">
      <c r="A232" s="66"/>
      <c r="B232" s="128" t="s">
        <v>132</v>
      </c>
      <c r="C232" s="129"/>
      <c r="D232" s="69"/>
      <c r="E232" s="225"/>
      <c r="F232" s="130">
        <f>ROUND(SUM(F231:F231),2)</f>
        <v>0</v>
      </c>
    </row>
    <row r="233" spans="1:6">
      <c r="A233" s="80"/>
      <c r="B233" s="134"/>
      <c r="C233" s="135"/>
      <c r="D233" s="85"/>
      <c r="E233" s="166"/>
      <c r="F233" s="136"/>
    </row>
    <row r="234" spans="1:6">
      <c r="A234" s="80"/>
      <c r="B234" s="131"/>
      <c r="C234" s="132"/>
      <c r="D234" s="76"/>
      <c r="E234" s="226"/>
      <c r="F234" s="133"/>
    </row>
    <row r="235" spans="1:6" ht="12">
      <c r="A235" s="109" t="s">
        <v>74</v>
      </c>
      <c r="B235" s="110" t="s">
        <v>136</v>
      </c>
      <c r="C235" s="111"/>
      <c r="D235" s="111"/>
      <c r="E235" s="111"/>
      <c r="F235" s="111"/>
    </row>
    <row r="236" spans="1:6">
      <c r="A236" s="123"/>
      <c r="B236" s="39"/>
      <c r="C236" s="55"/>
      <c r="D236" s="124"/>
    </row>
    <row r="237" spans="1:6">
      <c r="A237" s="123"/>
      <c r="B237" s="37"/>
      <c r="C237" s="55"/>
      <c r="D237" s="124"/>
    </row>
    <row r="238" spans="1:6" ht="100.5" customHeight="1">
      <c r="A238" s="126">
        <v>1</v>
      </c>
      <c r="B238" s="185" t="s">
        <v>137</v>
      </c>
      <c r="C238" s="75" t="s">
        <v>63</v>
      </c>
      <c r="D238" s="56">
        <v>0.15</v>
      </c>
      <c r="E238" s="224">
        <f>+F246+F247+F248+F249+F250+F251</f>
        <v>0</v>
      </c>
      <c r="F238" s="30">
        <f>ROUND($D238*E238,2)</f>
        <v>0</v>
      </c>
    </row>
    <row r="239" spans="1:6" ht="22.5" customHeight="1">
      <c r="A239" s="66"/>
      <c r="B239" s="128" t="s">
        <v>138</v>
      </c>
      <c r="C239" s="129"/>
      <c r="D239" s="69"/>
      <c r="E239" s="225"/>
      <c r="F239" s="130">
        <f>ROUND(SUM(F238:F238),2)</f>
        <v>0</v>
      </c>
    </row>
    <row r="240" spans="1:6" ht="12" customHeight="1">
      <c r="A240" s="80"/>
      <c r="B240" s="131"/>
      <c r="C240" s="132"/>
      <c r="D240" s="76"/>
      <c r="E240" s="226"/>
      <c r="F240" s="133"/>
    </row>
    <row r="241" spans="1:6">
      <c r="A241" s="137"/>
      <c r="B241" s="83"/>
      <c r="C241" s="138"/>
      <c r="D241" s="139"/>
      <c r="E241" s="217"/>
      <c r="F241" s="140"/>
    </row>
    <row r="242" spans="1:6" s="112" customFormat="1" ht="18" customHeight="1">
      <c r="A242" s="195"/>
      <c r="B242" s="141" t="s">
        <v>77</v>
      </c>
      <c r="C242" s="142"/>
      <c r="D242" s="143"/>
      <c r="E242" s="144"/>
      <c r="F242" s="145"/>
    </row>
    <row r="243" spans="1:6" s="112" customFormat="1">
      <c r="A243" s="195"/>
      <c r="B243" s="146"/>
      <c r="C243" s="32"/>
      <c r="D243" s="147"/>
      <c r="E243" s="148"/>
      <c r="F243" s="125"/>
    </row>
    <row r="244" spans="1:6" s="112" customFormat="1" ht="18" customHeight="1">
      <c r="A244" s="149"/>
      <c r="B244" s="150" t="s">
        <v>78</v>
      </c>
      <c r="C244" s="32"/>
      <c r="D244" s="147"/>
      <c r="E244" s="148"/>
      <c r="F244" s="125"/>
    </row>
    <row r="245" spans="1:6" s="112" customFormat="1">
      <c r="A245" s="38"/>
      <c r="B245" s="32"/>
      <c r="C245" s="151"/>
      <c r="D245" s="147"/>
      <c r="E245" s="148"/>
      <c r="F245" s="125"/>
    </row>
    <row r="246" spans="1:6" s="112" customFormat="1" ht="18" customHeight="1">
      <c r="A246" s="196" t="s">
        <v>55</v>
      </c>
      <c r="B246" s="184" t="str">
        <f>+B112</f>
        <v>UKUPNO PRIPREMNI, ZEMLJANI RADOVI, ISKOPI I RUŠENJA:</v>
      </c>
      <c r="C246" s="152"/>
      <c r="D246" s="152"/>
      <c r="E246" s="153"/>
      <c r="F246" s="153">
        <f>+F112</f>
        <v>0</v>
      </c>
    </row>
    <row r="247" spans="1:6" s="112" customFormat="1" ht="18" customHeight="1">
      <c r="A247" s="196" t="s">
        <v>65</v>
      </c>
      <c r="B247" s="152" t="str">
        <f>+B157</f>
        <v>UKUPNO AB I ZIDARSKI RADOVI:</v>
      </c>
      <c r="C247" s="152"/>
      <c r="D247" s="152"/>
      <c r="E247" s="153"/>
      <c r="F247" s="153">
        <f>+F157</f>
        <v>0</v>
      </c>
    </row>
    <row r="248" spans="1:6" s="112" customFormat="1" ht="18" customHeight="1">
      <c r="A248" s="196" t="s">
        <v>68</v>
      </c>
      <c r="B248" s="211" t="str">
        <f>+B177</f>
        <v>UKUPNO DRENAŽA:</v>
      </c>
      <c r="C248" s="184"/>
      <c r="D248" s="152"/>
      <c r="E248" s="153"/>
      <c r="F248" s="153">
        <f>+F177</f>
        <v>0</v>
      </c>
    </row>
    <row r="249" spans="1:6" s="112" customFormat="1" ht="18" customHeight="1">
      <c r="A249" s="196" t="s">
        <v>69</v>
      </c>
      <c r="B249" s="152" t="str">
        <f>+B190</f>
        <v>UKUPNO ASFALTERSKI RADOVI:</v>
      </c>
      <c r="C249" s="152"/>
      <c r="D249" s="152"/>
      <c r="E249" s="153"/>
      <c r="F249" s="153">
        <f>+F190</f>
        <v>0</v>
      </c>
    </row>
    <row r="250" spans="1:6" s="112" customFormat="1" ht="15" customHeight="1">
      <c r="A250" s="196" t="s">
        <v>72</v>
      </c>
      <c r="B250" s="152" t="str">
        <f>+B225</f>
        <v>UKUPNO BRAVARSKI RADOVI:</v>
      </c>
      <c r="C250" s="152"/>
      <c r="D250" s="152"/>
      <c r="E250" s="154"/>
      <c r="F250" s="155">
        <f>+F225</f>
        <v>0</v>
      </c>
    </row>
    <row r="251" spans="1:6" s="112" customFormat="1" ht="18" customHeight="1">
      <c r="A251" s="196" t="s">
        <v>73</v>
      </c>
      <c r="B251" s="156" t="str">
        <f>+B232</f>
        <v>UKUPNO UMJETNA TRAVAI:</v>
      </c>
      <c r="C251" s="152"/>
      <c r="D251" s="152"/>
      <c r="E251" s="154"/>
      <c r="F251" s="155">
        <f>+F232</f>
        <v>0</v>
      </c>
    </row>
    <row r="252" spans="1:6" s="112" customFormat="1" ht="18" customHeight="1">
      <c r="A252" s="197" t="s">
        <v>74</v>
      </c>
      <c r="B252" s="157" t="s">
        <v>136</v>
      </c>
      <c r="C252" s="158"/>
      <c r="D252" s="158"/>
      <c r="E252" s="159"/>
      <c r="F252" s="160">
        <f>+F239</f>
        <v>0</v>
      </c>
    </row>
    <row r="253" spans="1:6" ht="18" customHeight="1">
      <c r="A253" s="161"/>
      <c r="B253" s="161" t="s">
        <v>79</v>
      </c>
      <c r="C253" s="161"/>
      <c r="D253" s="161"/>
      <c r="E253" s="162"/>
      <c r="F253" s="163">
        <f>SUM(F246:F252)</f>
        <v>0</v>
      </c>
    </row>
    <row r="254" spans="1:6" ht="18" customHeight="1">
      <c r="A254" s="165"/>
      <c r="B254" s="164" t="s">
        <v>80</v>
      </c>
      <c r="C254" s="165"/>
      <c r="D254" s="165"/>
      <c r="E254" s="166"/>
      <c r="F254" s="167">
        <f>+F253*0.25</f>
        <v>0</v>
      </c>
    </row>
    <row r="255" spans="1:6" ht="20.25" customHeight="1">
      <c r="A255" s="168"/>
      <c r="B255" s="169" t="s">
        <v>81</v>
      </c>
      <c r="C255" s="113"/>
      <c r="D255" s="113"/>
      <c r="E255" s="170"/>
      <c r="F255" s="43">
        <f>+F254+F253</f>
        <v>0</v>
      </c>
    </row>
    <row r="512" ht="11.25" customHeight="1"/>
    <row r="1485" spans="1:6" s="65" customFormat="1">
      <c r="A1485" s="57"/>
      <c r="B1485" s="58"/>
      <c r="C1485" s="114"/>
      <c r="D1485" s="56"/>
      <c r="E1485" s="148"/>
      <c r="F1485" s="125"/>
    </row>
    <row r="2070" ht="24" customHeight="1"/>
    <row r="2092" ht="135" customHeight="1"/>
    <row r="2133" ht="47.25" customHeight="1"/>
  </sheetData>
  <mergeCells count="3">
    <mergeCell ref="A2:F2"/>
    <mergeCell ref="B160:C160"/>
    <mergeCell ref="B177:C177"/>
  </mergeCells>
  <pageMargins left="0.78740157480314965" right="0.39370078740157483" top="0.55118110236220474" bottom="0.74803149606299213" header="0.27559055118110237" footer="0.27559055118110237"/>
  <pageSetup paperSize="9" orientation="portrait" horizontalDpi="300" verticalDpi="300" r:id="rId1"/>
  <headerFooter alignWithMargins="0">
    <oddHeader>&amp;CGRAĐEVINSKI I OBRTNIČKI RADOVI</oddHeader>
    <oddFooter>&amp;C&amp;P / &amp;N</oddFooter>
  </headerFooter>
  <rowBreaks count="6" manualBreakCount="6">
    <brk id="56" max="5" man="1"/>
    <brk id="112" max="5" man="1"/>
    <brk id="158" max="5" man="1"/>
    <brk id="191" max="5" man="1"/>
    <brk id="208" max="5" man="1"/>
    <brk id="22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00"/>
  <sheetViews>
    <sheetView showZeros="0" view="pageBreakPreview" zoomScaleNormal="100" zoomScaleSheetLayoutView="100" workbookViewId="0">
      <selection activeCell="E68" sqref="E68"/>
    </sheetView>
  </sheetViews>
  <sheetFormatPr defaultRowHeight="12.75"/>
  <cols>
    <col min="1" max="1" width="5.7109375" style="323" customWidth="1"/>
    <col min="2" max="2" width="45.7109375" style="324" customWidth="1"/>
    <col min="3" max="3" width="7.7109375" style="325" customWidth="1"/>
    <col min="4" max="4" width="8.28515625" style="326" customWidth="1"/>
    <col min="5" max="5" width="12.5703125" style="327" customWidth="1"/>
    <col min="6" max="6" width="15.28515625" style="327" customWidth="1"/>
    <col min="7" max="256" width="9.140625" style="264"/>
    <col min="257" max="257" width="5.7109375" style="264" customWidth="1"/>
    <col min="258" max="258" width="45.7109375" style="264" customWidth="1"/>
    <col min="259" max="259" width="7.7109375" style="264" customWidth="1"/>
    <col min="260" max="260" width="8.28515625" style="264" customWidth="1"/>
    <col min="261" max="261" width="12.5703125" style="264" customWidth="1"/>
    <col min="262" max="262" width="15.28515625" style="264" customWidth="1"/>
    <col min="263" max="512" width="9.140625" style="264"/>
    <col min="513" max="513" width="5.7109375" style="264" customWidth="1"/>
    <col min="514" max="514" width="45.7109375" style="264" customWidth="1"/>
    <col min="515" max="515" width="7.7109375" style="264" customWidth="1"/>
    <col min="516" max="516" width="8.28515625" style="264" customWidth="1"/>
    <col min="517" max="517" width="12.5703125" style="264" customWidth="1"/>
    <col min="518" max="518" width="15.28515625" style="264" customWidth="1"/>
    <col min="519" max="768" width="9.140625" style="264"/>
    <col min="769" max="769" width="5.7109375" style="264" customWidth="1"/>
    <col min="770" max="770" width="45.7109375" style="264" customWidth="1"/>
    <col min="771" max="771" width="7.7109375" style="264" customWidth="1"/>
    <col min="772" max="772" width="8.28515625" style="264" customWidth="1"/>
    <col min="773" max="773" width="12.5703125" style="264" customWidth="1"/>
    <col min="774" max="774" width="15.28515625" style="264" customWidth="1"/>
    <col min="775" max="1024" width="9.140625" style="264"/>
    <col min="1025" max="1025" width="5.7109375" style="264" customWidth="1"/>
    <col min="1026" max="1026" width="45.7109375" style="264" customWidth="1"/>
    <col min="1027" max="1027" width="7.7109375" style="264" customWidth="1"/>
    <col min="1028" max="1028" width="8.28515625" style="264" customWidth="1"/>
    <col min="1029" max="1029" width="12.5703125" style="264" customWidth="1"/>
    <col min="1030" max="1030" width="15.28515625" style="264" customWidth="1"/>
    <col min="1031" max="1280" width="9.140625" style="264"/>
    <col min="1281" max="1281" width="5.7109375" style="264" customWidth="1"/>
    <col min="1282" max="1282" width="45.7109375" style="264" customWidth="1"/>
    <col min="1283" max="1283" width="7.7109375" style="264" customWidth="1"/>
    <col min="1284" max="1284" width="8.28515625" style="264" customWidth="1"/>
    <col min="1285" max="1285" width="12.5703125" style="264" customWidth="1"/>
    <col min="1286" max="1286" width="15.28515625" style="264" customWidth="1"/>
    <col min="1287" max="1536" width="9.140625" style="264"/>
    <col min="1537" max="1537" width="5.7109375" style="264" customWidth="1"/>
    <col min="1538" max="1538" width="45.7109375" style="264" customWidth="1"/>
    <col min="1539" max="1539" width="7.7109375" style="264" customWidth="1"/>
    <col min="1540" max="1540" width="8.28515625" style="264" customWidth="1"/>
    <col min="1541" max="1541" width="12.5703125" style="264" customWidth="1"/>
    <col min="1542" max="1542" width="15.28515625" style="264" customWidth="1"/>
    <col min="1543" max="1792" width="9.140625" style="264"/>
    <col min="1793" max="1793" width="5.7109375" style="264" customWidth="1"/>
    <col min="1794" max="1794" width="45.7109375" style="264" customWidth="1"/>
    <col min="1795" max="1795" width="7.7109375" style="264" customWidth="1"/>
    <col min="1796" max="1796" width="8.28515625" style="264" customWidth="1"/>
    <col min="1797" max="1797" width="12.5703125" style="264" customWidth="1"/>
    <col min="1798" max="1798" width="15.28515625" style="264" customWidth="1"/>
    <col min="1799" max="2048" width="9.140625" style="264"/>
    <col min="2049" max="2049" width="5.7109375" style="264" customWidth="1"/>
    <col min="2050" max="2050" width="45.7109375" style="264" customWidth="1"/>
    <col min="2051" max="2051" width="7.7109375" style="264" customWidth="1"/>
    <col min="2052" max="2052" width="8.28515625" style="264" customWidth="1"/>
    <col min="2053" max="2053" width="12.5703125" style="264" customWidth="1"/>
    <col min="2054" max="2054" width="15.28515625" style="264" customWidth="1"/>
    <col min="2055" max="2304" width="9.140625" style="264"/>
    <col min="2305" max="2305" width="5.7109375" style="264" customWidth="1"/>
    <col min="2306" max="2306" width="45.7109375" style="264" customWidth="1"/>
    <col min="2307" max="2307" width="7.7109375" style="264" customWidth="1"/>
    <col min="2308" max="2308" width="8.28515625" style="264" customWidth="1"/>
    <col min="2309" max="2309" width="12.5703125" style="264" customWidth="1"/>
    <col min="2310" max="2310" width="15.28515625" style="264" customWidth="1"/>
    <col min="2311" max="2560" width="9.140625" style="264"/>
    <col min="2561" max="2561" width="5.7109375" style="264" customWidth="1"/>
    <col min="2562" max="2562" width="45.7109375" style="264" customWidth="1"/>
    <col min="2563" max="2563" width="7.7109375" style="264" customWidth="1"/>
    <col min="2564" max="2564" width="8.28515625" style="264" customWidth="1"/>
    <col min="2565" max="2565" width="12.5703125" style="264" customWidth="1"/>
    <col min="2566" max="2566" width="15.28515625" style="264" customWidth="1"/>
    <col min="2567" max="2816" width="9.140625" style="264"/>
    <col min="2817" max="2817" width="5.7109375" style="264" customWidth="1"/>
    <col min="2818" max="2818" width="45.7109375" style="264" customWidth="1"/>
    <col min="2819" max="2819" width="7.7109375" style="264" customWidth="1"/>
    <col min="2820" max="2820" width="8.28515625" style="264" customWidth="1"/>
    <col min="2821" max="2821" width="12.5703125" style="264" customWidth="1"/>
    <col min="2822" max="2822" width="15.28515625" style="264" customWidth="1"/>
    <col min="2823" max="3072" width="9.140625" style="264"/>
    <col min="3073" max="3073" width="5.7109375" style="264" customWidth="1"/>
    <col min="3074" max="3074" width="45.7109375" style="264" customWidth="1"/>
    <col min="3075" max="3075" width="7.7109375" style="264" customWidth="1"/>
    <col min="3076" max="3076" width="8.28515625" style="264" customWidth="1"/>
    <col min="3077" max="3077" width="12.5703125" style="264" customWidth="1"/>
    <col min="3078" max="3078" width="15.28515625" style="264" customWidth="1"/>
    <col min="3079" max="3328" width="9.140625" style="264"/>
    <col min="3329" max="3329" width="5.7109375" style="264" customWidth="1"/>
    <col min="3330" max="3330" width="45.7109375" style="264" customWidth="1"/>
    <col min="3331" max="3331" width="7.7109375" style="264" customWidth="1"/>
    <col min="3332" max="3332" width="8.28515625" style="264" customWidth="1"/>
    <col min="3333" max="3333" width="12.5703125" style="264" customWidth="1"/>
    <col min="3334" max="3334" width="15.28515625" style="264" customWidth="1"/>
    <col min="3335" max="3584" width="9.140625" style="264"/>
    <col min="3585" max="3585" width="5.7109375" style="264" customWidth="1"/>
    <col min="3586" max="3586" width="45.7109375" style="264" customWidth="1"/>
    <col min="3587" max="3587" width="7.7109375" style="264" customWidth="1"/>
    <col min="3588" max="3588" width="8.28515625" style="264" customWidth="1"/>
    <col min="3589" max="3589" width="12.5703125" style="264" customWidth="1"/>
    <col min="3590" max="3590" width="15.28515625" style="264" customWidth="1"/>
    <col min="3591" max="3840" width="9.140625" style="264"/>
    <col min="3841" max="3841" width="5.7109375" style="264" customWidth="1"/>
    <col min="3842" max="3842" width="45.7109375" style="264" customWidth="1"/>
    <col min="3843" max="3843" width="7.7109375" style="264" customWidth="1"/>
    <col min="3844" max="3844" width="8.28515625" style="264" customWidth="1"/>
    <col min="3845" max="3845" width="12.5703125" style="264" customWidth="1"/>
    <col min="3846" max="3846" width="15.28515625" style="264" customWidth="1"/>
    <col min="3847" max="4096" width="9.140625" style="264"/>
    <col min="4097" max="4097" width="5.7109375" style="264" customWidth="1"/>
    <col min="4098" max="4098" width="45.7109375" style="264" customWidth="1"/>
    <col min="4099" max="4099" width="7.7109375" style="264" customWidth="1"/>
    <col min="4100" max="4100" width="8.28515625" style="264" customWidth="1"/>
    <col min="4101" max="4101" width="12.5703125" style="264" customWidth="1"/>
    <col min="4102" max="4102" width="15.28515625" style="264" customWidth="1"/>
    <col min="4103" max="4352" width="9.140625" style="264"/>
    <col min="4353" max="4353" width="5.7109375" style="264" customWidth="1"/>
    <col min="4354" max="4354" width="45.7109375" style="264" customWidth="1"/>
    <col min="4355" max="4355" width="7.7109375" style="264" customWidth="1"/>
    <col min="4356" max="4356" width="8.28515625" style="264" customWidth="1"/>
    <col min="4357" max="4357" width="12.5703125" style="264" customWidth="1"/>
    <col min="4358" max="4358" width="15.28515625" style="264" customWidth="1"/>
    <col min="4359" max="4608" width="9.140625" style="264"/>
    <col min="4609" max="4609" width="5.7109375" style="264" customWidth="1"/>
    <col min="4610" max="4610" width="45.7109375" style="264" customWidth="1"/>
    <col min="4611" max="4611" width="7.7109375" style="264" customWidth="1"/>
    <col min="4612" max="4612" width="8.28515625" style="264" customWidth="1"/>
    <col min="4613" max="4613" width="12.5703125" style="264" customWidth="1"/>
    <col min="4614" max="4614" width="15.28515625" style="264" customWidth="1"/>
    <col min="4615" max="4864" width="9.140625" style="264"/>
    <col min="4865" max="4865" width="5.7109375" style="264" customWidth="1"/>
    <col min="4866" max="4866" width="45.7109375" style="264" customWidth="1"/>
    <col min="4867" max="4867" width="7.7109375" style="264" customWidth="1"/>
    <col min="4868" max="4868" width="8.28515625" style="264" customWidth="1"/>
    <col min="4869" max="4869" width="12.5703125" style="264" customWidth="1"/>
    <col min="4870" max="4870" width="15.28515625" style="264" customWidth="1"/>
    <col min="4871" max="5120" width="9.140625" style="264"/>
    <col min="5121" max="5121" width="5.7109375" style="264" customWidth="1"/>
    <col min="5122" max="5122" width="45.7109375" style="264" customWidth="1"/>
    <col min="5123" max="5123" width="7.7109375" style="264" customWidth="1"/>
    <col min="5124" max="5124" width="8.28515625" style="264" customWidth="1"/>
    <col min="5125" max="5125" width="12.5703125" style="264" customWidth="1"/>
    <col min="5126" max="5126" width="15.28515625" style="264" customWidth="1"/>
    <col min="5127" max="5376" width="9.140625" style="264"/>
    <col min="5377" max="5377" width="5.7109375" style="264" customWidth="1"/>
    <col min="5378" max="5378" width="45.7109375" style="264" customWidth="1"/>
    <col min="5379" max="5379" width="7.7109375" style="264" customWidth="1"/>
    <col min="5380" max="5380" width="8.28515625" style="264" customWidth="1"/>
    <col min="5381" max="5381" width="12.5703125" style="264" customWidth="1"/>
    <col min="5382" max="5382" width="15.28515625" style="264" customWidth="1"/>
    <col min="5383" max="5632" width="9.140625" style="264"/>
    <col min="5633" max="5633" width="5.7109375" style="264" customWidth="1"/>
    <col min="5634" max="5634" width="45.7109375" style="264" customWidth="1"/>
    <col min="5635" max="5635" width="7.7109375" style="264" customWidth="1"/>
    <col min="5636" max="5636" width="8.28515625" style="264" customWidth="1"/>
    <col min="5637" max="5637" width="12.5703125" style="264" customWidth="1"/>
    <col min="5638" max="5638" width="15.28515625" style="264" customWidth="1"/>
    <col min="5639" max="5888" width="9.140625" style="264"/>
    <col min="5889" max="5889" width="5.7109375" style="264" customWidth="1"/>
    <col min="5890" max="5890" width="45.7109375" style="264" customWidth="1"/>
    <col min="5891" max="5891" width="7.7109375" style="264" customWidth="1"/>
    <col min="5892" max="5892" width="8.28515625" style="264" customWidth="1"/>
    <col min="5893" max="5893" width="12.5703125" style="264" customWidth="1"/>
    <col min="5894" max="5894" width="15.28515625" style="264" customWidth="1"/>
    <col min="5895" max="6144" width="9.140625" style="264"/>
    <col min="6145" max="6145" width="5.7109375" style="264" customWidth="1"/>
    <col min="6146" max="6146" width="45.7109375" style="264" customWidth="1"/>
    <col min="6147" max="6147" width="7.7109375" style="264" customWidth="1"/>
    <col min="6148" max="6148" width="8.28515625" style="264" customWidth="1"/>
    <col min="6149" max="6149" width="12.5703125" style="264" customWidth="1"/>
    <col min="6150" max="6150" width="15.28515625" style="264" customWidth="1"/>
    <col min="6151" max="6400" width="9.140625" style="264"/>
    <col min="6401" max="6401" width="5.7109375" style="264" customWidth="1"/>
    <col min="6402" max="6402" width="45.7109375" style="264" customWidth="1"/>
    <col min="6403" max="6403" width="7.7109375" style="264" customWidth="1"/>
    <col min="6404" max="6404" width="8.28515625" style="264" customWidth="1"/>
    <col min="6405" max="6405" width="12.5703125" style="264" customWidth="1"/>
    <col min="6406" max="6406" width="15.28515625" style="264" customWidth="1"/>
    <col min="6407" max="6656" width="9.140625" style="264"/>
    <col min="6657" max="6657" width="5.7109375" style="264" customWidth="1"/>
    <col min="6658" max="6658" width="45.7109375" style="264" customWidth="1"/>
    <col min="6659" max="6659" width="7.7109375" style="264" customWidth="1"/>
    <col min="6660" max="6660" width="8.28515625" style="264" customWidth="1"/>
    <col min="6661" max="6661" width="12.5703125" style="264" customWidth="1"/>
    <col min="6662" max="6662" width="15.28515625" style="264" customWidth="1"/>
    <col min="6663" max="6912" width="9.140625" style="264"/>
    <col min="6913" max="6913" width="5.7109375" style="264" customWidth="1"/>
    <col min="6914" max="6914" width="45.7109375" style="264" customWidth="1"/>
    <col min="6915" max="6915" width="7.7109375" style="264" customWidth="1"/>
    <col min="6916" max="6916" width="8.28515625" style="264" customWidth="1"/>
    <col min="6917" max="6917" width="12.5703125" style="264" customWidth="1"/>
    <col min="6918" max="6918" width="15.28515625" style="264" customWidth="1"/>
    <col min="6919" max="7168" width="9.140625" style="264"/>
    <col min="7169" max="7169" width="5.7109375" style="264" customWidth="1"/>
    <col min="7170" max="7170" width="45.7109375" style="264" customWidth="1"/>
    <col min="7171" max="7171" width="7.7109375" style="264" customWidth="1"/>
    <col min="7172" max="7172" width="8.28515625" style="264" customWidth="1"/>
    <col min="7173" max="7173" width="12.5703125" style="264" customWidth="1"/>
    <col min="7174" max="7174" width="15.28515625" style="264" customWidth="1"/>
    <col min="7175" max="7424" width="9.140625" style="264"/>
    <col min="7425" max="7425" width="5.7109375" style="264" customWidth="1"/>
    <col min="7426" max="7426" width="45.7109375" style="264" customWidth="1"/>
    <col min="7427" max="7427" width="7.7109375" style="264" customWidth="1"/>
    <col min="7428" max="7428" width="8.28515625" style="264" customWidth="1"/>
    <col min="7429" max="7429" width="12.5703125" style="264" customWidth="1"/>
    <col min="7430" max="7430" width="15.28515625" style="264" customWidth="1"/>
    <col min="7431" max="7680" width="9.140625" style="264"/>
    <col min="7681" max="7681" width="5.7109375" style="264" customWidth="1"/>
    <col min="7682" max="7682" width="45.7109375" style="264" customWidth="1"/>
    <col min="7683" max="7683" width="7.7109375" style="264" customWidth="1"/>
    <col min="7684" max="7684" width="8.28515625" style="264" customWidth="1"/>
    <col min="7685" max="7685" width="12.5703125" style="264" customWidth="1"/>
    <col min="7686" max="7686" width="15.28515625" style="264" customWidth="1"/>
    <col min="7687" max="7936" width="9.140625" style="264"/>
    <col min="7937" max="7937" width="5.7109375" style="264" customWidth="1"/>
    <col min="7938" max="7938" width="45.7109375" style="264" customWidth="1"/>
    <col min="7939" max="7939" width="7.7109375" style="264" customWidth="1"/>
    <col min="7940" max="7940" width="8.28515625" style="264" customWidth="1"/>
    <col min="7941" max="7941" width="12.5703125" style="264" customWidth="1"/>
    <col min="7942" max="7942" width="15.28515625" style="264" customWidth="1"/>
    <col min="7943" max="8192" width="9.140625" style="264"/>
    <col min="8193" max="8193" width="5.7109375" style="264" customWidth="1"/>
    <col min="8194" max="8194" width="45.7109375" style="264" customWidth="1"/>
    <col min="8195" max="8195" width="7.7109375" style="264" customWidth="1"/>
    <col min="8196" max="8196" width="8.28515625" style="264" customWidth="1"/>
    <col min="8197" max="8197" width="12.5703125" style="264" customWidth="1"/>
    <col min="8198" max="8198" width="15.28515625" style="264" customWidth="1"/>
    <col min="8199" max="8448" width="9.140625" style="264"/>
    <col min="8449" max="8449" width="5.7109375" style="264" customWidth="1"/>
    <col min="8450" max="8450" width="45.7109375" style="264" customWidth="1"/>
    <col min="8451" max="8451" width="7.7109375" style="264" customWidth="1"/>
    <col min="8452" max="8452" width="8.28515625" style="264" customWidth="1"/>
    <col min="8453" max="8453" width="12.5703125" style="264" customWidth="1"/>
    <col min="8454" max="8454" width="15.28515625" style="264" customWidth="1"/>
    <col min="8455" max="8704" width="9.140625" style="264"/>
    <col min="8705" max="8705" width="5.7109375" style="264" customWidth="1"/>
    <col min="8706" max="8706" width="45.7109375" style="264" customWidth="1"/>
    <col min="8707" max="8707" width="7.7109375" style="264" customWidth="1"/>
    <col min="8708" max="8708" width="8.28515625" style="264" customWidth="1"/>
    <col min="8709" max="8709" width="12.5703125" style="264" customWidth="1"/>
    <col min="8710" max="8710" width="15.28515625" style="264" customWidth="1"/>
    <col min="8711" max="8960" width="9.140625" style="264"/>
    <col min="8961" max="8961" width="5.7109375" style="264" customWidth="1"/>
    <col min="8962" max="8962" width="45.7109375" style="264" customWidth="1"/>
    <col min="8963" max="8963" width="7.7109375" style="264" customWidth="1"/>
    <col min="8964" max="8964" width="8.28515625" style="264" customWidth="1"/>
    <col min="8965" max="8965" width="12.5703125" style="264" customWidth="1"/>
    <col min="8966" max="8966" width="15.28515625" style="264" customWidth="1"/>
    <col min="8967" max="9216" width="9.140625" style="264"/>
    <col min="9217" max="9217" width="5.7109375" style="264" customWidth="1"/>
    <col min="9218" max="9218" width="45.7109375" style="264" customWidth="1"/>
    <col min="9219" max="9219" width="7.7109375" style="264" customWidth="1"/>
    <col min="9220" max="9220" width="8.28515625" style="264" customWidth="1"/>
    <col min="9221" max="9221" width="12.5703125" style="264" customWidth="1"/>
    <col min="9222" max="9222" width="15.28515625" style="264" customWidth="1"/>
    <col min="9223" max="9472" width="9.140625" style="264"/>
    <col min="9473" max="9473" width="5.7109375" style="264" customWidth="1"/>
    <col min="9474" max="9474" width="45.7109375" style="264" customWidth="1"/>
    <col min="9475" max="9475" width="7.7109375" style="264" customWidth="1"/>
    <col min="9476" max="9476" width="8.28515625" style="264" customWidth="1"/>
    <col min="9477" max="9477" width="12.5703125" style="264" customWidth="1"/>
    <col min="9478" max="9478" width="15.28515625" style="264" customWidth="1"/>
    <col min="9479" max="9728" width="9.140625" style="264"/>
    <col min="9729" max="9729" width="5.7109375" style="264" customWidth="1"/>
    <col min="9730" max="9730" width="45.7109375" style="264" customWidth="1"/>
    <col min="9731" max="9731" width="7.7109375" style="264" customWidth="1"/>
    <col min="9732" max="9732" width="8.28515625" style="264" customWidth="1"/>
    <col min="9733" max="9733" width="12.5703125" style="264" customWidth="1"/>
    <col min="9734" max="9734" width="15.28515625" style="264" customWidth="1"/>
    <col min="9735" max="9984" width="9.140625" style="264"/>
    <col min="9985" max="9985" width="5.7109375" style="264" customWidth="1"/>
    <col min="9986" max="9986" width="45.7109375" style="264" customWidth="1"/>
    <col min="9987" max="9987" width="7.7109375" style="264" customWidth="1"/>
    <col min="9988" max="9988" width="8.28515625" style="264" customWidth="1"/>
    <col min="9989" max="9989" width="12.5703125" style="264" customWidth="1"/>
    <col min="9990" max="9990" width="15.28515625" style="264" customWidth="1"/>
    <col min="9991" max="10240" width="9.140625" style="264"/>
    <col min="10241" max="10241" width="5.7109375" style="264" customWidth="1"/>
    <col min="10242" max="10242" width="45.7109375" style="264" customWidth="1"/>
    <col min="10243" max="10243" width="7.7109375" style="264" customWidth="1"/>
    <col min="10244" max="10244" width="8.28515625" style="264" customWidth="1"/>
    <col min="10245" max="10245" width="12.5703125" style="264" customWidth="1"/>
    <col min="10246" max="10246" width="15.28515625" style="264" customWidth="1"/>
    <col min="10247" max="10496" width="9.140625" style="264"/>
    <col min="10497" max="10497" width="5.7109375" style="264" customWidth="1"/>
    <col min="10498" max="10498" width="45.7109375" style="264" customWidth="1"/>
    <col min="10499" max="10499" width="7.7109375" style="264" customWidth="1"/>
    <col min="10500" max="10500" width="8.28515625" style="264" customWidth="1"/>
    <col min="10501" max="10501" width="12.5703125" style="264" customWidth="1"/>
    <col min="10502" max="10502" width="15.28515625" style="264" customWidth="1"/>
    <col min="10503" max="10752" width="9.140625" style="264"/>
    <col min="10753" max="10753" width="5.7109375" style="264" customWidth="1"/>
    <col min="10754" max="10754" width="45.7109375" style="264" customWidth="1"/>
    <col min="10755" max="10755" width="7.7109375" style="264" customWidth="1"/>
    <col min="10756" max="10756" width="8.28515625" style="264" customWidth="1"/>
    <col min="10757" max="10757" width="12.5703125" style="264" customWidth="1"/>
    <col min="10758" max="10758" width="15.28515625" style="264" customWidth="1"/>
    <col min="10759" max="11008" width="9.140625" style="264"/>
    <col min="11009" max="11009" width="5.7109375" style="264" customWidth="1"/>
    <col min="11010" max="11010" width="45.7109375" style="264" customWidth="1"/>
    <col min="11011" max="11011" width="7.7109375" style="264" customWidth="1"/>
    <col min="11012" max="11012" width="8.28515625" style="264" customWidth="1"/>
    <col min="11013" max="11013" width="12.5703125" style="264" customWidth="1"/>
    <col min="11014" max="11014" width="15.28515625" style="264" customWidth="1"/>
    <col min="11015" max="11264" width="9.140625" style="264"/>
    <col min="11265" max="11265" width="5.7109375" style="264" customWidth="1"/>
    <col min="11266" max="11266" width="45.7109375" style="264" customWidth="1"/>
    <col min="11267" max="11267" width="7.7109375" style="264" customWidth="1"/>
    <col min="11268" max="11268" width="8.28515625" style="264" customWidth="1"/>
    <col min="11269" max="11269" width="12.5703125" style="264" customWidth="1"/>
    <col min="11270" max="11270" width="15.28515625" style="264" customWidth="1"/>
    <col min="11271" max="11520" width="9.140625" style="264"/>
    <col min="11521" max="11521" width="5.7109375" style="264" customWidth="1"/>
    <col min="11522" max="11522" width="45.7109375" style="264" customWidth="1"/>
    <col min="11523" max="11523" width="7.7109375" style="264" customWidth="1"/>
    <col min="11524" max="11524" width="8.28515625" style="264" customWidth="1"/>
    <col min="11525" max="11525" width="12.5703125" style="264" customWidth="1"/>
    <col min="11526" max="11526" width="15.28515625" style="264" customWidth="1"/>
    <col min="11527" max="11776" width="9.140625" style="264"/>
    <col min="11777" max="11777" width="5.7109375" style="264" customWidth="1"/>
    <col min="11778" max="11778" width="45.7109375" style="264" customWidth="1"/>
    <col min="11779" max="11779" width="7.7109375" style="264" customWidth="1"/>
    <col min="11780" max="11780" width="8.28515625" style="264" customWidth="1"/>
    <col min="11781" max="11781" width="12.5703125" style="264" customWidth="1"/>
    <col min="11782" max="11782" width="15.28515625" style="264" customWidth="1"/>
    <col min="11783" max="12032" width="9.140625" style="264"/>
    <col min="12033" max="12033" width="5.7109375" style="264" customWidth="1"/>
    <col min="12034" max="12034" width="45.7109375" style="264" customWidth="1"/>
    <col min="12035" max="12035" width="7.7109375" style="264" customWidth="1"/>
    <col min="12036" max="12036" width="8.28515625" style="264" customWidth="1"/>
    <col min="12037" max="12037" width="12.5703125" style="264" customWidth="1"/>
    <col min="12038" max="12038" width="15.28515625" style="264" customWidth="1"/>
    <col min="12039" max="12288" width="9.140625" style="264"/>
    <col min="12289" max="12289" width="5.7109375" style="264" customWidth="1"/>
    <col min="12290" max="12290" width="45.7109375" style="264" customWidth="1"/>
    <col min="12291" max="12291" width="7.7109375" style="264" customWidth="1"/>
    <col min="12292" max="12292" width="8.28515625" style="264" customWidth="1"/>
    <col min="12293" max="12293" width="12.5703125" style="264" customWidth="1"/>
    <col min="12294" max="12294" width="15.28515625" style="264" customWidth="1"/>
    <col min="12295" max="12544" width="9.140625" style="264"/>
    <col min="12545" max="12545" width="5.7109375" style="264" customWidth="1"/>
    <col min="12546" max="12546" width="45.7109375" style="264" customWidth="1"/>
    <col min="12547" max="12547" width="7.7109375" style="264" customWidth="1"/>
    <col min="12548" max="12548" width="8.28515625" style="264" customWidth="1"/>
    <col min="12549" max="12549" width="12.5703125" style="264" customWidth="1"/>
    <col min="12550" max="12550" width="15.28515625" style="264" customWidth="1"/>
    <col min="12551" max="12800" width="9.140625" style="264"/>
    <col min="12801" max="12801" width="5.7109375" style="264" customWidth="1"/>
    <col min="12802" max="12802" width="45.7109375" style="264" customWidth="1"/>
    <col min="12803" max="12803" width="7.7109375" style="264" customWidth="1"/>
    <col min="12804" max="12804" width="8.28515625" style="264" customWidth="1"/>
    <col min="12805" max="12805" width="12.5703125" style="264" customWidth="1"/>
    <col min="12806" max="12806" width="15.28515625" style="264" customWidth="1"/>
    <col min="12807" max="13056" width="9.140625" style="264"/>
    <col min="13057" max="13057" width="5.7109375" style="264" customWidth="1"/>
    <col min="13058" max="13058" width="45.7109375" style="264" customWidth="1"/>
    <col min="13059" max="13059" width="7.7109375" style="264" customWidth="1"/>
    <col min="13060" max="13060" width="8.28515625" style="264" customWidth="1"/>
    <col min="13061" max="13061" width="12.5703125" style="264" customWidth="1"/>
    <col min="13062" max="13062" width="15.28515625" style="264" customWidth="1"/>
    <col min="13063" max="13312" width="9.140625" style="264"/>
    <col min="13313" max="13313" width="5.7109375" style="264" customWidth="1"/>
    <col min="13314" max="13314" width="45.7109375" style="264" customWidth="1"/>
    <col min="13315" max="13315" width="7.7109375" style="264" customWidth="1"/>
    <col min="13316" max="13316" width="8.28515625" style="264" customWidth="1"/>
    <col min="13317" max="13317" width="12.5703125" style="264" customWidth="1"/>
    <col min="13318" max="13318" width="15.28515625" style="264" customWidth="1"/>
    <col min="13319" max="13568" width="9.140625" style="264"/>
    <col min="13569" max="13569" width="5.7109375" style="264" customWidth="1"/>
    <col min="13570" max="13570" width="45.7109375" style="264" customWidth="1"/>
    <col min="13571" max="13571" width="7.7109375" style="264" customWidth="1"/>
    <col min="13572" max="13572" width="8.28515625" style="264" customWidth="1"/>
    <col min="13573" max="13573" width="12.5703125" style="264" customWidth="1"/>
    <col min="13574" max="13574" width="15.28515625" style="264" customWidth="1"/>
    <col min="13575" max="13824" width="9.140625" style="264"/>
    <col min="13825" max="13825" width="5.7109375" style="264" customWidth="1"/>
    <col min="13826" max="13826" width="45.7109375" style="264" customWidth="1"/>
    <col min="13827" max="13827" width="7.7109375" style="264" customWidth="1"/>
    <col min="13828" max="13828" width="8.28515625" style="264" customWidth="1"/>
    <col min="13829" max="13829" width="12.5703125" style="264" customWidth="1"/>
    <col min="13830" max="13830" width="15.28515625" style="264" customWidth="1"/>
    <col min="13831" max="14080" width="9.140625" style="264"/>
    <col min="14081" max="14081" width="5.7109375" style="264" customWidth="1"/>
    <col min="14082" max="14082" width="45.7109375" style="264" customWidth="1"/>
    <col min="14083" max="14083" width="7.7109375" style="264" customWidth="1"/>
    <col min="14084" max="14084" width="8.28515625" style="264" customWidth="1"/>
    <col min="14085" max="14085" width="12.5703125" style="264" customWidth="1"/>
    <col min="14086" max="14086" width="15.28515625" style="264" customWidth="1"/>
    <col min="14087" max="14336" width="9.140625" style="264"/>
    <col min="14337" max="14337" width="5.7109375" style="264" customWidth="1"/>
    <col min="14338" max="14338" width="45.7109375" style="264" customWidth="1"/>
    <col min="14339" max="14339" width="7.7109375" style="264" customWidth="1"/>
    <col min="14340" max="14340" width="8.28515625" style="264" customWidth="1"/>
    <col min="14341" max="14341" width="12.5703125" style="264" customWidth="1"/>
    <col min="14342" max="14342" width="15.28515625" style="264" customWidth="1"/>
    <col min="14343" max="14592" width="9.140625" style="264"/>
    <col min="14593" max="14593" width="5.7109375" style="264" customWidth="1"/>
    <col min="14594" max="14594" width="45.7109375" style="264" customWidth="1"/>
    <col min="14595" max="14595" width="7.7109375" style="264" customWidth="1"/>
    <col min="14596" max="14596" width="8.28515625" style="264" customWidth="1"/>
    <col min="14597" max="14597" width="12.5703125" style="264" customWidth="1"/>
    <col min="14598" max="14598" width="15.28515625" style="264" customWidth="1"/>
    <col min="14599" max="14848" width="9.140625" style="264"/>
    <col min="14849" max="14849" width="5.7109375" style="264" customWidth="1"/>
    <col min="14850" max="14850" width="45.7109375" style="264" customWidth="1"/>
    <col min="14851" max="14851" width="7.7109375" style="264" customWidth="1"/>
    <col min="14852" max="14852" width="8.28515625" style="264" customWidth="1"/>
    <col min="14853" max="14853" width="12.5703125" style="264" customWidth="1"/>
    <col min="14854" max="14854" width="15.28515625" style="264" customWidth="1"/>
    <col min="14855" max="15104" width="9.140625" style="264"/>
    <col min="15105" max="15105" width="5.7109375" style="264" customWidth="1"/>
    <col min="15106" max="15106" width="45.7109375" style="264" customWidth="1"/>
    <col min="15107" max="15107" width="7.7109375" style="264" customWidth="1"/>
    <col min="15108" max="15108" width="8.28515625" style="264" customWidth="1"/>
    <col min="15109" max="15109" width="12.5703125" style="264" customWidth="1"/>
    <col min="15110" max="15110" width="15.28515625" style="264" customWidth="1"/>
    <col min="15111" max="15360" width="9.140625" style="264"/>
    <col min="15361" max="15361" width="5.7109375" style="264" customWidth="1"/>
    <col min="15362" max="15362" width="45.7109375" style="264" customWidth="1"/>
    <col min="15363" max="15363" width="7.7109375" style="264" customWidth="1"/>
    <col min="15364" max="15364" width="8.28515625" style="264" customWidth="1"/>
    <col min="15365" max="15365" width="12.5703125" style="264" customWidth="1"/>
    <col min="15366" max="15366" width="15.28515625" style="264" customWidth="1"/>
    <col min="15367" max="15616" width="9.140625" style="264"/>
    <col min="15617" max="15617" width="5.7109375" style="264" customWidth="1"/>
    <col min="15618" max="15618" width="45.7109375" style="264" customWidth="1"/>
    <col min="15619" max="15619" width="7.7109375" style="264" customWidth="1"/>
    <col min="15620" max="15620" width="8.28515625" style="264" customWidth="1"/>
    <col min="15621" max="15621" width="12.5703125" style="264" customWidth="1"/>
    <col min="15622" max="15622" width="15.28515625" style="264" customWidth="1"/>
    <col min="15623" max="15872" width="9.140625" style="264"/>
    <col min="15873" max="15873" width="5.7109375" style="264" customWidth="1"/>
    <col min="15874" max="15874" width="45.7109375" style="264" customWidth="1"/>
    <col min="15875" max="15875" width="7.7109375" style="264" customWidth="1"/>
    <col min="15876" max="15876" width="8.28515625" style="264" customWidth="1"/>
    <col min="15877" max="15877" width="12.5703125" style="264" customWidth="1"/>
    <col min="15878" max="15878" width="15.28515625" style="264" customWidth="1"/>
    <col min="15879" max="16128" width="9.140625" style="264"/>
    <col min="16129" max="16129" width="5.7109375" style="264" customWidth="1"/>
    <col min="16130" max="16130" width="45.7109375" style="264" customWidth="1"/>
    <col min="16131" max="16131" width="7.7109375" style="264" customWidth="1"/>
    <col min="16132" max="16132" width="8.28515625" style="264" customWidth="1"/>
    <col min="16133" max="16133" width="12.5703125" style="264" customWidth="1"/>
    <col min="16134" max="16134" width="15.28515625" style="264" customWidth="1"/>
    <col min="16135" max="16384" width="9.140625" style="264"/>
  </cols>
  <sheetData>
    <row r="1" spans="1:6" s="233" customFormat="1" ht="18" customHeight="1">
      <c r="A1" s="227"/>
      <c r="B1" s="228" t="s">
        <v>168</v>
      </c>
      <c r="C1" s="229"/>
      <c r="D1" s="230"/>
      <c r="E1" s="231"/>
      <c r="F1" s="232"/>
    </row>
    <row r="2" spans="1:6" s="233" customFormat="1" ht="15">
      <c r="A2" s="234"/>
      <c r="B2" s="235"/>
      <c r="C2" s="236"/>
      <c r="D2" s="237"/>
      <c r="E2" s="238"/>
      <c r="F2" s="238"/>
    </row>
    <row r="3" spans="1:6" s="233" customFormat="1" ht="15">
      <c r="A3" s="239" t="s">
        <v>169</v>
      </c>
      <c r="B3" s="239" t="s">
        <v>170</v>
      </c>
      <c r="C3" s="240" t="s">
        <v>171</v>
      </c>
      <c r="D3" s="241" t="s">
        <v>4</v>
      </c>
      <c r="E3" s="242" t="s">
        <v>172</v>
      </c>
      <c r="F3" s="242" t="s">
        <v>6</v>
      </c>
    </row>
    <row r="4" spans="1:6" s="233" customFormat="1" ht="12.75" customHeight="1">
      <c r="A4" s="243"/>
      <c r="B4" s="243"/>
      <c r="C4" s="244"/>
      <c r="D4" s="245"/>
      <c r="E4" s="246"/>
      <c r="F4" s="246"/>
    </row>
    <row r="5" spans="1:6" s="252" customFormat="1" ht="14.25">
      <c r="A5" s="247"/>
      <c r="B5" s="248" t="s">
        <v>173</v>
      </c>
      <c r="C5" s="249"/>
      <c r="D5" s="250"/>
      <c r="E5" s="251"/>
      <c r="F5" s="251"/>
    </row>
    <row r="6" spans="1:6" s="252" customFormat="1" ht="14.25">
      <c r="A6" s="247"/>
      <c r="B6" s="253"/>
      <c r="C6" s="249"/>
      <c r="D6" s="250"/>
      <c r="E6" s="251"/>
      <c r="F6" s="251"/>
    </row>
    <row r="7" spans="1:6" s="252" customFormat="1" ht="38.25">
      <c r="A7" s="247"/>
      <c r="B7" s="253" t="s">
        <v>174</v>
      </c>
      <c r="C7" s="249"/>
      <c r="D7" s="250"/>
      <c r="E7" s="251"/>
      <c r="F7" s="251"/>
    </row>
    <row r="8" spans="1:6" s="252" customFormat="1" ht="14.25">
      <c r="A8" s="247"/>
      <c r="B8" s="253"/>
      <c r="C8" s="249"/>
      <c r="D8" s="250"/>
      <c r="E8" s="254"/>
      <c r="F8" s="251"/>
    </row>
    <row r="9" spans="1:6" s="252" customFormat="1" ht="68.45" customHeight="1">
      <c r="A9" s="247" t="s">
        <v>175</v>
      </c>
      <c r="B9" s="253" t="s">
        <v>176</v>
      </c>
      <c r="C9" s="249"/>
      <c r="D9" s="250"/>
      <c r="E9" s="254"/>
      <c r="F9" s="251"/>
    </row>
    <row r="10" spans="1:6" s="252" customFormat="1" ht="14.25">
      <c r="A10" s="255" t="s">
        <v>177</v>
      </c>
      <c r="B10" s="256" t="s">
        <v>178</v>
      </c>
      <c r="C10" s="249"/>
      <c r="D10" s="250"/>
      <c r="E10" s="254"/>
      <c r="F10" s="251"/>
    </row>
    <row r="11" spans="1:6" s="252" customFormat="1" ht="14.25">
      <c r="A11" s="255" t="s">
        <v>179</v>
      </c>
      <c r="B11" s="256" t="s">
        <v>180</v>
      </c>
      <c r="C11" s="249"/>
      <c r="D11" s="250"/>
      <c r="E11" s="254"/>
      <c r="F11" s="251"/>
    </row>
    <row r="12" spans="1:6" s="252" customFormat="1" ht="54" customHeight="1">
      <c r="A12" s="247" t="s">
        <v>181</v>
      </c>
      <c r="B12" s="253" t="s">
        <v>182</v>
      </c>
      <c r="C12" s="249"/>
      <c r="D12" s="250"/>
      <c r="E12" s="254"/>
      <c r="F12" s="251"/>
    </row>
    <row r="13" spans="1:6" s="252" customFormat="1" ht="30" customHeight="1">
      <c r="A13" s="255" t="s">
        <v>183</v>
      </c>
      <c r="B13" s="257" t="s">
        <v>184</v>
      </c>
      <c r="C13" s="249"/>
      <c r="D13" s="250"/>
      <c r="E13" s="254"/>
      <c r="F13" s="251"/>
    </row>
    <row r="14" spans="1:6" s="252" customFormat="1" ht="38.25">
      <c r="A14" s="255" t="s">
        <v>185</v>
      </c>
      <c r="B14" s="256" t="s">
        <v>186</v>
      </c>
      <c r="C14" s="249"/>
      <c r="D14" s="250"/>
      <c r="E14" s="254"/>
      <c r="F14" s="251"/>
    </row>
    <row r="15" spans="1:6" s="252" customFormat="1" ht="29.25" customHeight="1">
      <c r="A15" s="247" t="s">
        <v>187</v>
      </c>
      <c r="B15" s="253" t="s">
        <v>188</v>
      </c>
      <c r="C15" s="258"/>
      <c r="D15" s="259"/>
      <c r="E15" s="254"/>
      <c r="F15" s="251"/>
    </row>
    <row r="16" spans="1:6" s="252" customFormat="1" ht="29.25" customHeight="1">
      <c r="A16" s="255" t="s">
        <v>189</v>
      </c>
      <c r="B16" s="256" t="s">
        <v>190</v>
      </c>
      <c r="C16" s="249"/>
      <c r="D16" s="250"/>
      <c r="E16" s="254"/>
      <c r="F16" s="251"/>
    </row>
    <row r="17" spans="1:6" s="252" customFormat="1" ht="25.5">
      <c r="A17" s="255" t="s">
        <v>191</v>
      </c>
      <c r="B17" s="260" t="s">
        <v>192</v>
      </c>
      <c r="C17" s="249"/>
      <c r="D17" s="250"/>
      <c r="E17" s="254"/>
      <c r="F17" s="251"/>
    </row>
    <row r="18" spans="1:6" s="252" customFormat="1" ht="14.25">
      <c r="A18" s="255" t="s">
        <v>193</v>
      </c>
      <c r="B18" s="253" t="s">
        <v>194</v>
      </c>
      <c r="C18" s="249"/>
      <c r="D18" s="250"/>
      <c r="E18" s="254"/>
      <c r="F18" s="251"/>
    </row>
    <row r="19" spans="1:6" s="252" customFormat="1" ht="15" customHeight="1">
      <c r="A19" s="247"/>
      <c r="B19" s="261"/>
      <c r="C19" s="258"/>
      <c r="D19" s="259"/>
      <c r="E19" s="254"/>
      <c r="F19" s="251"/>
    </row>
    <row r="20" spans="1:6" s="252" customFormat="1" ht="16.149999999999999" customHeight="1">
      <c r="A20" s="227" t="s">
        <v>175</v>
      </c>
      <c r="B20" s="228" t="s">
        <v>195</v>
      </c>
      <c r="C20" s="229"/>
      <c r="D20" s="230"/>
      <c r="E20" s="231"/>
      <c r="F20" s="232"/>
    </row>
    <row r="21" spans="1:6" s="252" customFormat="1" ht="12.75" customHeight="1">
      <c r="A21" s="262"/>
      <c r="B21" s="261"/>
      <c r="C21" s="249"/>
      <c r="D21" s="259"/>
      <c r="E21" s="254"/>
      <c r="F21" s="251"/>
    </row>
    <row r="22" spans="1:6" s="252" customFormat="1" ht="66.75" customHeight="1">
      <c r="A22" s="247" t="s">
        <v>175</v>
      </c>
      <c r="B22" s="253" t="s">
        <v>196</v>
      </c>
      <c r="C22" s="249"/>
      <c r="D22" s="259"/>
      <c r="E22" s="254"/>
      <c r="F22" s="251"/>
    </row>
    <row r="23" spans="1:6" s="252" customFormat="1" ht="12.75" customHeight="1">
      <c r="A23" s="262"/>
      <c r="B23" s="261"/>
      <c r="C23" s="263" t="s">
        <v>197</v>
      </c>
      <c r="D23" s="259">
        <v>1</v>
      </c>
      <c r="E23" s="254"/>
      <c r="F23" s="254">
        <f>D23*E23</f>
        <v>0</v>
      </c>
    </row>
    <row r="24" spans="1:6" s="252" customFormat="1" ht="12.75" customHeight="1">
      <c r="A24" s="262"/>
      <c r="B24" s="261"/>
      <c r="C24" s="263"/>
      <c r="D24" s="259"/>
      <c r="E24" s="254"/>
      <c r="F24" s="254"/>
    </row>
    <row r="25" spans="1:6" s="252" customFormat="1" ht="117.75" customHeight="1">
      <c r="A25" s="247" t="s">
        <v>177</v>
      </c>
      <c r="B25" s="253" t="s">
        <v>198</v>
      </c>
      <c r="C25" s="253"/>
      <c r="D25" s="253"/>
      <c r="E25" s="253"/>
      <c r="F25" s="254"/>
    </row>
    <row r="26" spans="1:6" s="252" customFormat="1" ht="12.75" customHeight="1">
      <c r="A26" s="262"/>
      <c r="B26" s="261"/>
      <c r="C26" s="263" t="s">
        <v>197</v>
      </c>
      <c r="D26" s="259">
        <v>1</v>
      </c>
      <c r="E26" s="254"/>
      <c r="F26" s="254">
        <f>D26*E26</f>
        <v>0</v>
      </c>
    </row>
    <row r="27" spans="1:6" s="252" customFormat="1" ht="12.75" customHeight="1">
      <c r="A27" s="262"/>
      <c r="B27" s="261"/>
      <c r="C27" s="263"/>
      <c r="D27" s="259"/>
      <c r="E27" s="254"/>
      <c r="F27" s="254"/>
    </row>
    <row r="28" spans="1:6" ht="244.5" customHeight="1">
      <c r="A28" s="247" t="s">
        <v>179</v>
      </c>
      <c r="B28" s="253" t="s">
        <v>199</v>
      </c>
      <c r="C28" s="258"/>
      <c r="D28" s="259"/>
      <c r="E28" s="254"/>
      <c r="F28" s="254"/>
    </row>
    <row r="29" spans="1:6">
      <c r="A29" s="247"/>
      <c r="B29" s="265" t="s">
        <v>200</v>
      </c>
      <c r="C29" s="258" t="s">
        <v>59</v>
      </c>
      <c r="D29" s="266">
        <v>80</v>
      </c>
      <c r="E29" s="254"/>
      <c r="F29" s="254">
        <f>D29*E29</f>
        <v>0</v>
      </c>
    </row>
    <row r="30" spans="1:6">
      <c r="A30" s="247"/>
      <c r="B30" s="267" t="s">
        <v>201</v>
      </c>
      <c r="C30" s="258" t="s">
        <v>59</v>
      </c>
      <c r="D30" s="266">
        <v>10</v>
      </c>
      <c r="E30" s="254"/>
      <c r="F30" s="254">
        <f>D30*E30</f>
        <v>0</v>
      </c>
    </row>
    <row r="31" spans="1:6">
      <c r="A31" s="247"/>
      <c r="B31" s="267"/>
      <c r="C31" s="258"/>
      <c r="D31" s="266"/>
      <c r="E31" s="254"/>
      <c r="F31" s="254"/>
    </row>
    <row r="32" spans="1:6" ht="78" customHeight="1">
      <c r="A32" s="247" t="s">
        <v>181</v>
      </c>
      <c r="B32" s="253" t="s">
        <v>202</v>
      </c>
      <c r="C32" s="258"/>
      <c r="D32" s="266"/>
      <c r="E32" s="254"/>
      <c r="F32" s="254"/>
    </row>
    <row r="33" spans="1:6">
      <c r="A33" s="247"/>
      <c r="B33" s="267"/>
      <c r="C33" s="258" t="s">
        <v>59</v>
      </c>
      <c r="D33" s="266">
        <v>40</v>
      </c>
      <c r="E33" s="254"/>
      <c r="F33" s="254">
        <f>D33*E33</f>
        <v>0</v>
      </c>
    </row>
    <row r="34" spans="1:6">
      <c r="A34" s="247"/>
      <c r="B34" s="267"/>
      <c r="C34" s="258"/>
      <c r="D34" s="266"/>
      <c r="E34" s="254"/>
      <c r="F34" s="254"/>
    </row>
    <row r="35" spans="1:6" ht="91.5" customHeight="1">
      <c r="A35" s="247" t="s">
        <v>183</v>
      </c>
      <c r="B35" s="253" t="s">
        <v>203</v>
      </c>
      <c r="C35" s="258"/>
      <c r="D35" s="266"/>
      <c r="E35" s="254"/>
      <c r="F35" s="254"/>
    </row>
    <row r="36" spans="1:6" ht="12.75" customHeight="1">
      <c r="A36" s="247"/>
      <c r="B36" s="253"/>
      <c r="C36" s="258" t="s">
        <v>59</v>
      </c>
      <c r="D36" s="266">
        <v>30</v>
      </c>
      <c r="E36" s="254"/>
      <c r="F36" s="254">
        <f>D36*E36</f>
        <v>0</v>
      </c>
    </row>
    <row r="37" spans="1:6" ht="12.75" customHeight="1">
      <c r="A37" s="247"/>
      <c r="B37" s="253"/>
      <c r="C37" s="258"/>
      <c r="D37" s="266"/>
      <c r="E37" s="254"/>
      <c r="F37" s="254"/>
    </row>
    <row r="38" spans="1:6" ht="43.15" customHeight="1">
      <c r="A38" s="247" t="s">
        <v>185</v>
      </c>
      <c r="B38" s="253" t="s">
        <v>204</v>
      </c>
      <c r="C38" s="258"/>
      <c r="D38" s="266"/>
      <c r="E38" s="254"/>
      <c r="F38" s="254"/>
    </row>
    <row r="39" spans="1:6" s="233" customFormat="1" ht="12.75" customHeight="1">
      <c r="A39" s="268"/>
      <c r="B39" s="269"/>
      <c r="C39" s="258" t="s">
        <v>59</v>
      </c>
      <c r="D39" s="266">
        <v>50</v>
      </c>
      <c r="E39" s="254"/>
      <c r="F39" s="254">
        <f>D39*E39</f>
        <v>0</v>
      </c>
    </row>
    <row r="40" spans="1:6">
      <c r="A40" s="247"/>
      <c r="B40" s="253"/>
      <c r="C40" s="263"/>
      <c r="D40" s="266"/>
      <c r="E40" s="254"/>
      <c r="F40" s="254"/>
    </row>
    <row r="41" spans="1:6" ht="39.75" customHeight="1">
      <c r="A41" s="247" t="s">
        <v>187</v>
      </c>
      <c r="B41" s="253" t="s">
        <v>205</v>
      </c>
      <c r="C41" s="263"/>
      <c r="D41" s="266"/>
      <c r="E41" s="254"/>
      <c r="F41" s="254"/>
    </row>
    <row r="42" spans="1:6">
      <c r="A42" s="247"/>
      <c r="B42" s="270" t="s">
        <v>206</v>
      </c>
      <c r="C42" s="258" t="s">
        <v>71</v>
      </c>
      <c r="D42" s="259">
        <v>8</v>
      </c>
      <c r="E42" s="254"/>
      <c r="F42" s="254">
        <f>D42*E42</f>
        <v>0</v>
      </c>
    </row>
    <row r="43" spans="1:6">
      <c r="A43" s="247"/>
      <c r="B43" s="253"/>
      <c r="C43" s="263"/>
      <c r="D43" s="266"/>
      <c r="E43" s="254"/>
      <c r="F43" s="254"/>
    </row>
    <row r="44" spans="1:6" ht="119.25" customHeight="1">
      <c r="A44" s="247" t="s">
        <v>189</v>
      </c>
      <c r="B44" s="253" t="s">
        <v>207</v>
      </c>
      <c r="C44" s="263"/>
      <c r="D44" s="266"/>
      <c r="E44" s="254"/>
      <c r="F44" s="254"/>
    </row>
    <row r="45" spans="1:6" ht="66" customHeight="1">
      <c r="A45" s="247"/>
      <c r="B45" s="253" t="s">
        <v>208</v>
      </c>
      <c r="C45" s="263"/>
      <c r="D45" s="266"/>
      <c r="E45" s="254"/>
      <c r="F45" s="254"/>
    </row>
    <row r="46" spans="1:6">
      <c r="A46" s="247"/>
      <c r="B46" s="253"/>
      <c r="C46" s="263" t="s">
        <v>71</v>
      </c>
      <c r="D46" s="266">
        <v>3</v>
      </c>
      <c r="E46" s="254"/>
      <c r="F46" s="254">
        <f>D46*E46</f>
        <v>0</v>
      </c>
    </row>
    <row r="47" spans="1:6">
      <c r="A47" s="247"/>
      <c r="B47" s="253"/>
      <c r="C47" s="263"/>
      <c r="D47" s="266"/>
      <c r="E47" s="254"/>
      <c r="F47" s="254"/>
    </row>
    <row r="48" spans="1:6" ht="66" customHeight="1">
      <c r="A48" s="247" t="s">
        <v>191</v>
      </c>
      <c r="B48" s="253" t="s">
        <v>209</v>
      </c>
      <c r="C48" s="263"/>
      <c r="D48" s="266"/>
      <c r="E48" s="254"/>
      <c r="F48" s="254"/>
    </row>
    <row r="49" spans="1:256" s="252" customFormat="1" ht="12.75" customHeight="1">
      <c r="A49" s="262"/>
      <c r="B49" s="261"/>
      <c r="C49" s="263" t="s">
        <v>197</v>
      </c>
      <c r="D49" s="259">
        <v>1</v>
      </c>
      <c r="E49" s="254"/>
      <c r="F49" s="254">
        <f>D49*E49</f>
        <v>0</v>
      </c>
    </row>
    <row r="50" spans="1:256">
      <c r="A50" s="247"/>
      <c r="B50" s="253"/>
      <c r="C50" s="263"/>
      <c r="D50" s="266"/>
      <c r="E50" s="254"/>
      <c r="F50" s="254"/>
    </row>
    <row r="51" spans="1:256" s="275" customFormat="1" ht="16.149999999999999" customHeight="1">
      <c r="A51" s="271" t="s">
        <v>175</v>
      </c>
      <c r="B51" s="228" t="s">
        <v>210</v>
      </c>
      <c r="C51" s="272"/>
      <c r="D51" s="230"/>
      <c r="E51" s="273"/>
      <c r="F51" s="274">
        <f>SUM(F22:F50)</f>
        <v>0</v>
      </c>
    </row>
    <row r="52" spans="1:256">
      <c r="A52" s="247"/>
      <c r="B52" s="253"/>
      <c r="C52" s="263"/>
      <c r="D52" s="266"/>
      <c r="E52" s="254"/>
      <c r="F52" s="254"/>
    </row>
    <row r="53" spans="1:256" s="252" customFormat="1" ht="14.25">
      <c r="A53" s="227" t="s">
        <v>177</v>
      </c>
      <c r="B53" s="228" t="s">
        <v>211</v>
      </c>
      <c r="C53" s="229"/>
      <c r="D53" s="230"/>
      <c r="E53" s="231"/>
      <c r="F53" s="232"/>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64"/>
      <c r="AL53" s="264"/>
      <c r="AM53" s="264"/>
      <c r="AN53" s="264"/>
      <c r="AO53" s="264"/>
      <c r="AP53" s="264"/>
      <c r="AQ53" s="264"/>
      <c r="AR53" s="264"/>
      <c r="AS53" s="264"/>
      <c r="AT53" s="264"/>
      <c r="AU53" s="264"/>
      <c r="AV53" s="264"/>
      <c r="AW53" s="264"/>
      <c r="AX53" s="264"/>
      <c r="AY53" s="264"/>
      <c r="AZ53" s="264"/>
      <c r="BA53" s="264"/>
      <c r="BB53" s="264"/>
      <c r="BC53" s="264"/>
      <c r="BD53" s="264"/>
      <c r="BE53" s="264"/>
      <c r="BF53" s="264"/>
      <c r="BG53" s="264"/>
      <c r="BH53" s="264"/>
      <c r="BI53" s="264"/>
      <c r="BJ53" s="264"/>
      <c r="BK53" s="264"/>
      <c r="BL53" s="264"/>
      <c r="BM53" s="264"/>
      <c r="BN53" s="264"/>
      <c r="BO53" s="264"/>
      <c r="BP53" s="264"/>
      <c r="BQ53" s="264"/>
      <c r="BR53" s="264"/>
      <c r="BS53" s="264"/>
      <c r="BT53" s="264"/>
      <c r="BU53" s="264"/>
      <c r="BV53" s="264"/>
      <c r="BW53" s="264"/>
      <c r="BX53" s="264"/>
      <c r="BY53" s="264"/>
      <c r="BZ53" s="264"/>
      <c r="CA53" s="264"/>
      <c r="CB53" s="264"/>
      <c r="CC53" s="264"/>
      <c r="CD53" s="264"/>
      <c r="CE53" s="264"/>
      <c r="CF53" s="264"/>
      <c r="CG53" s="264"/>
      <c r="CH53" s="264"/>
      <c r="CI53" s="264"/>
      <c r="CJ53" s="264"/>
      <c r="CK53" s="264"/>
      <c r="CL53" s="264"/>
      <c r="CM53" s="264"/>
      <c r="CN53" s="264"/>
      <c r="CO53" s="264"/>
      <c r="CP53" s="264"/>
      <c r="CQ53" s="264"/>
      <c r="CR53" s="264"/>
      <c r="CS53" s="264"/>
      <c r="CT53" s="264"/>
      <c r="CU53" s="264"/>
      <c r="CV53" s="264"/>
      <c r="CW53" s="264"/>
      <c r="CX53" s="264"/>
      <c r="CY53" s="264"/>
      <c r="CZ53" s="264"/>
      <c r="DA53" s="264"/>
      <c r="DB53" s="264"/>
      <c r="DC53" s="264"/>
      <c r="DD53" s="264"/>
      <c r="DE53" s="264"/>
      <c r="DF53" s="264"/>
      <c r="DG53" s="264"/>
      <c r="DH53" s="264"/>
      <c r="DI53" s="264"/>
      <c r="DJ53" s="264"/>
      <c r="DK53" s="264"/>
      <c r="DL53" s="264"/>
      <c r="DM53" s="264"/>
      <c r="DN53" s="264"/>
      <c r="DO53" s="264"/>
      <c r="DP53" s="264"/>
      <c r="DQ53" s="264"/>
      <c r="DR53" s="264"/>
      <c r="DS53" s="264"/>
      <c r="DT53" s="264"/>
      <c r="DU53" s="264"/>
      <c r="DV53" s="264"/>
      <c r="DW53" s="264"/>
      <c r="DX53" s="264"/>
      <c r="DY53" s="264"/>
      <c r="DZ53" s="264"/>
      <c r="EA53" s="264"/>
      <c r="EB53" s="264"/>
      <c r="EC53" s="264"/>
      <c r="ED53" s="264"/>
      <c r="EE53" s="264"/>
      <c r="EF53" s="264"/>
      <c r="EG53" s="264"/>
      <c r="EH53" s="264"/>
      <c r="EI53" s="264"/>
      <c r="EJ53" s="264"/>
      <c r="EK53" s="264"/>
      <c r="EL53" s="264"/>
      <c r="EM53" s="264"/>
      <c r="EN53" s="264"/>
      <c r="EO53" s="264"/>
      <c r="EP53" s="264"/>
      <c r="EQ53" s="264"/>
      <c r="ER53" s="264"/>
      <c r="ES53" s="264"/>
      <c r="ET53" s="264"/>
      <c r="EU53" s="264"/>
      <c r="EV53" s="264"/>
      <c r="EW53" s="264"/>
      <c r="EX53" s="264"/>
      <c r="EY53" s="264"/>
      <c r="EZ53" s="264"/>
      <c r="FA53" s="264"/>
      <c r="FB53" s="264"/>
      <c r="FC53" s="264"/>
      <c r="FD53" s="264"/>
      <c r="FE53" s="264"/>
      <c r="FF53" s="264"/>
      <c r="FG53" s="264"/>
      <c r="FH53" s="264"/>
      <c r="FI53" s="264"/>
      <c r="FJ53" s="264"/>
      <c r="FK53" s="264"/>
      <c r="FL53" s="264"/>
      <c r="FM53" s="264"/>
      <c r="FN53" s="264"/>
      <c r="FO53" s="264"/>
      <c r="FP53" s="264"/>
      <c r="FQ53" s="264"/>
      <c r="FR53" s="264"/>
      <c r="FS53" s="264"/>
      <c r="FT53" s="264"/>
      <c r="FU53" s="264"/>
      <c r="FV53" s="264"/>
      <c r="FW53" s="264"/>
      <c r="FX53" s="264"/>
      <c r="FY53" s="264"/>
      <c r="FZ53" s="264"/>
      <c r="GA53" s="264"/>
      <c r="GB53" s="264"/>
      <c r="GC53" s="264"/>
      <c r="GD53" s="264"/>
      <c r="GE53" s="264"/>
      <c r="GF53" s="264"/>
      <c r="GG53" s="264"/>
      <c r="GH53" s="264"/>
      <c r="GI53" s="264"/>
      <c r="GJ53" s="264"/>
      <c r="GK53" s="264"/>
      <c r="GL53" s="264"/>
      <c r="GM53" s="264"/>
      <c r="GN53" s="264"/>
      <c r="GO53" s="264"/>
      <c r="GP53" s="264"/>
      <c r="GQ53" s="264"/>
      <c r="GR53" s="264"/>
      <c r="GS53" s="264"/>
      <c r="GT53" s="264"/>
      <c r="GU53" s="264"/>
      <c r="GV53" s="264"/>
      <c r="GW53" s="264"/>
      <c r="GX53" s="264"/>
      <c r="GY53" s="264"/>
      <c r="GZ53" s="264"/>
      <c r="HA53" s="264"/>
      <c r="HB53" s="264"/>
      <c r="HC53" s="264"/>
      <c r="HD53" s="264"/>
      <c r="HE53" s="264"/>
      <c r="HF53" s="264"/>
      <c r="HG53" s="264"/>
      <c r="HH53" s="264"/>
      <c r="HI53" s="264"/>
      <c r="HJ53" s="264"/>
      <c r="HK53" s="264"/>
      <c r="HL53" s="264"/>
      <c r="HM53" s="264"/>
      <c r="HN53" s="264"/>
      <c r="HO53" s="264"/>
      <c r="HP53" s="264"/>
      <c r="HQ53" s="264"/>
      <c r="HR53" s="264"/>
      <c r="HS53" s="264"/>
      <c r="HT53" s="264"/>
      <c r="HU53" s="264"/>
      <c r="HV53" s="264"/>
      <c r="HW53" s="264"/>
      <c r="HX53" s="264"/>
      <c r="HY53" s="264"/>
      <c r="HZ53" s="264"/>
      <c r="IA53" s="264"/>
      <c r="IB53" s="264"/>
      <c r="IC53" s="264"/>
      <c r="ID53" s="264"/>
      <c r="IE53" s="264"/>
      <c r="IF53" s="264"/>
      <c r="IG53" s="264"/>
      <c r="IH53" s="264"/>
      <c r="II53" s="264"/>
      <c r="IJ53" s="264"/>
      <c r="IK53" s="264"/>
      <c r="IL53" s="264"/>
      <c r="IM53" s="264"/>
      <c r="IN53" s="264"/>
      <c r="IO53" s="264"/>
      <c r="IP53" s="264"/>
      <c r="IQ53" s="264"/>
      <c r="IR53" s="264"/>
      <c r="IS53" s="264"/>
      <c r="IT53" s="264"/>
      <c r="IU53" s="264"/>
      <c r="IV53" s="264"/>
    </row>
    <row r="54" spans="1:256" s="252" customFormat="1" ht="14.25">
      <c r="A54" s="276"/>
      <c r="B54" s="261"/>
      <c r="C54" s="249"/>
      <c r="D54" s="250"/>
      <c r="E54" s="254"/>
      <c r="F54" s="251"/>
      <c r="G54" s="264"/>
      <c r="H54" s="264"/>
      <c r="I54" s="264"/>
      <c r="J54" s="264"/>
      <c r="K54" s="264"/>
      <c r="L54" s="264"/>
      <c r="M54" s="264"/>
      <c r="N54" s="264"/>
      <c r="O54" s="264"/>
      <c r="P54" s="264"/>
      <c r="Q54" s="264"/>
      <c r="R54" s="264"/>
      <c r="S54" s="264"/>
      <c r="T54" s="264"/>
      <c r="U54" s="264"/>
      <c r="V54" s="264"/>
      <c r="W54" s="264"/>
      <c r="X54" s="264"/>
      <c r="Y54" s="264"/>
      <c r="Z54" s="264"/>
      <c r="AA54" s="264"/>
      <c r="AB54" s="264"/>
      <c r="AC54" s="264"/>
      <c r="AD54" s="264"/>
      <c r="AE54" s="264"/>
      <c r="AF54" s="264"/>
      <c r="AG54" s="264"/>
      <c r="AH54" s="264"/>
      <c r="AI54" s="264"/>
      <c r="AJ54" s="264"/>
      <c r="AK54" s="264"/>
      <c r="AL54" s="264"/>
      <c r="AM54" s="264"/>
      <c r="AN54" s="264"/>
      <c r="AO54" s="264"/>
      <c r="AP54" s="264"/>
      <c r="AQ54" s="264"/>
      <c r="AR54" s="264"/>
      <c r="AS54" s="264"/>
      <c r="AT54" s="264"/>
      <c r="AU54" s="264"/>
      <c r="AV54" s="264"/>
      <c r="AW54" s="264"/>
      <c r="AX54" s="264"/>
      <c r="AY54" s="264"/>
      <c r="AZ54" s="264"/>
      <c r="BA54" s="264"/>
      <c r="BB54" s="264"/>
      <c r="BC54" s="264"/>
      <c r="BD54" s="264"/>
      <c r="BE54" s="264"/>
      <c r="BF54" s="264"/>
      <c r="BG54" s="264"/>
      <c r="BH54" s="264"/>
      <c r="BI54" s="264"/>
      <c r="BJ54" s="264"/>
      <c r="BK54" s="264"/>
      <c r="BL54" s="264"/>
      <c r="BM54" s="264"/>
      <c r="BN54" s="264"/>
      <c r="BO54" s="264"/>
      <c r="BP54" s="264"/>
      <c r="BQ54" s="264"/>
      <c r="BR54" s="264"/>
      <c r="BS54" s="264"/>
      <c r="BT54" s="264"/>
      <c r="BU54" s="264"/>
      <c r="BV54" s="264"/>
      <c r="BW54" s="264"/>
      <c r="BX54" s="264"/>
      <c r="BY54" s="264"/>
      <c r="BZ54" s="264"/>
      <c r="CA54" s="264"/>
      <c r="CB54" s="264"/>
      <c r="CC54" s="264"/>
      <c r="CD54" s="264"/>
      <c r="CE54" s="264"/>
      <c r="CF54" s="264"/>
      <c r="CG54" s="264"/>
      <c r="CH54" s="264"/>
      <c r="CI54" s="264"/>
      <c r="CJ54" s="264"/>
      <c r="CK54" s="264"/>
      <c r="CL54" s="264"/>
      <c r="CM54" s="264"/>
      <c r="CN54" s="264"/>
      <c r="CO54" s="264"/>
      <c r="CP54" s="264"/>
      <c r="CQ54" s="264"/>
      <c r="CR54" s="264"/>
      <c r="CS54" s="264"/>
      <c r="CT54" s="264"/>
      <c r="CU54" s="264"/>
      <c r="CV54" s="264"/>
      <c r="CW54" s="264"/>
      <c r="CX54" s="264"/>
      <c r="CY54" s="264"/>
      <c r="CZ54" s="264"/>
      <c r="DA54" s="264"/>
      <c r="DB54" s="264"/>
      <c r="DC54" s="264"/>
      <c r="DD54" s="264"/>
      <c r="DE54" s="264"/>
      <c r="DF54" s="264"/>
      <c r="DG54" s="264"/>
      <c r="DH54" s="264"/>
      <c r="DI54" s="264"/>
      <c r="DJ54" s="264"/>
      <c r="DK54" s="264"/>
      <c r="DL54" s="264"/>
      <c r="DM54" s="264"/>
      <c r="DN54" s="264"/>
      <c r="DO54" s="264"/>
      <c r="DP54" s="264"/>
      <c r="DQ54" s="264"/>
      <c r="DR54" s="264"/>
      <c r="DS54" s="264"/>
      <c r="DT54" s="264"/>
      <c r="DU54" s="264"/>
      <c r="DV54" s="264"/>
      <c r="DW54" s="264"/>
      <c r="DX54" s="264"/>
      <c r="DY54" s="264"/>
      <c r="DZ54" s="264"/>
      <c r="EA54" s="264"/>
      <c r="EB54" s="264"/>
      <c r="EC54" s="264"/>
      <c r="ED54" s="264"/>
      <c r="EE54" s="264"/>
      <c r="EF54" s="264"/>
      <c r="EG54" s="264"/>
      <c r="EH54" s="264"/>
      <c r="EI54" s="264"/>
      <c r="EJ54" s="264"/>
      <c r="EK54" s="264"/>
      <c r="EL54" s="264"/>
      <c r="EM54" s="264"/>
      <c r="EN54" s="264"/>
      <c r="EO54" s="264"/>
      <c r="EP54" s="264"/>
      <c r="EQ54" s="264"/>
      <c r="ER54" s="264"/>
      <c r="ES54" s="264"/>
      <c r="ET54" s="264"/>
      <c r="EU54" s="264"/>
      <c r="EV54" s="264"/>
      <c r="EW54" s="264"/>
      <c r="EX54" s="264"/>
      <c r="EY54" s="264"/>
      <c r="EZ54" s="264"/>
      <c r="FA54" s="264"/>
      <c r="FB54" s="264"/>
      <c r="FC54" s="264"/>
      <c r="FD54" s="264"/>
      <c r="FE54" s="264"/>
      <c r="FF54" s="264"/>
      <c r="FG54" s="264"/>
      <c r="FH54" s="264"/>
      <c r="FI54" s="264"/>
      <c r="FJ54" s="264"/>
      <c r="FK54" s="264"/>
      <c r="FL54" s="264"/>
      <c r="FM54" s="264"/>
      <c r="FN54" s="264"/>
      <c r="FO54" s="264"/>
      <c r="FP54" s="264"/>
      <c r="FQ54" s="264"/>
      <c r="FR54" s="264"/>
      <c r="FS54" s="264"/>
      <c r="FT54" s="264"/>
      <c r="FU54" s="264"/>
      <c r="FV54" s="264"/>
      <c r="FW54" s="264"/>
      <c r="FX54" s="264"/>
      <c r="FY54" s="264"/>
      <c r="FZ54" s="264"/>
      <c r="GA54" s="264"/>
      <c r="GB54" s="264"/>
      <c r="GC54" s="264"/>
      <c r="GD54" s="264"/>
      <c r="GE54" s="264"/>
      <c r="GF54" s="264"/>
      <c r="GG54" s="264"/>
      <c r="GH54" s="264"/>
      <c r="GI54" s="264"/>
      <c r="GJ54" s="264"/>
      <c r="GK54" s="264"/>
      <c r="GL54" s="264"/>
      <c r="GM54" s="264"/>
      <c r="GN54" s="264"/>
      <c r="GO54" s="264"/>
      <c r="GP54" s="264"/>
      <c r="GQ54" s="264"/>
      <c r="GR54" s="264"/>
      <c r="GS54" s="264"/>
      <c r="GT54" s="264"/>
      <c r="GU54" s="264"/>
      <c r="GV54" s="264"/>
      <c r="GW54" s="264"/>
      <c r="GX54" s="264"/>
      <c r="GY54" s="264"/>
      <c r="GZ54" s="264"/>
      <c r="HA54" s="264"/>
      <c r="HB54" s="264"/>
      <c r="HC54" s="264"/>
      <c r="HD54" s="264"/>
      <c r="HE54" s="264"/>
      <c r="HF54" s="264"/>
      <c r="HG54" s="264"/>
      <c r="HH54" s="264"/>
      <c r="HI54" s="264"/>
      <c r="HJ54" s="264"/>
      <c r="HK54" s="264"/>
      <c r="HL54" s="264"/>
      <c r="HM54" s="264"/>
      <c r="HN54" s="264"/>
      <c r="HO54" s="264"/>
      <c r="HP54" s="264"/>
      <c r="HQ54" s="264"/>
      <c r="HR54" s="264"/>
      <c r="HS54" s="264"/>
      <c r="HT54" s="264"/>
      <c r="HU54" s="264"/>
      <c r="HV54" s="264"/>
      <c r="HW54" s="264"/>
      <c r="HX54" s="264"/>
      <c r="HY54" s="264"/>
      <c r="HZ54" s="264"/>
      <c r="IA54" s="264"/>
      <c r="IB54" s="264"/>
      <c r="IC54" s="264"/>
      <c r="ID54" s="264"/>
      <c r="IE54" s="264"/>
      <c r="IF54" s="264"/>
      <c r="IG54" s="264"/>
      <c r="IH54" s="264"/>
      <c r="II54" s="264"/>
      <c r="IJ54" s="264"/>
      <c r="IK54" s="264"/>
      <c r="IL54" s="264"/>
      <c r="IM54" s="264"/>
      <c r="IN54" s="264"/>
      <c r="IO54" s="264"/>
      <c r="IP54" s="264"/>
      <c r="IQ54" s="264"/>
      <c r="IR54" s="264"/>
      <c r="IS54" s="264"/>
      <c r="IT54" s="264"/>
      <c r="IU54" s="264"/>
      <c r="IV54" s="264"/>
    </row>
    <row r="55" spans="1:256" ht="114.75" customHeight="1">
      <c r="A55" s="247" t="s">
        <v>175</v>
      </c>
      <c r="B55" s="253" t="s">
        <v>212</v>
      </c>
      <c r="C55" s="258"/>
      <c r="D55" s="259"/>
      <c r="E55" s="254"/>
      <c r="F55" s="254"/>
    </row>
    <row r="56" spans="1:256">
      <c r="A56" s="247"/>
      <c r="B56" s="270" t="s">
        <v>206</v>
      </c>
      <c r="C56" s="258" t="s">
        <v>213</v>
      </c>
      <c r="D56" s="259">
        <v>60</v>
      </c>
      <c r="E56" s="254"/>
      <c r="F56" s="254">
        <f>D56*E56</f>
        <v>0</v>
      </c>
    </row>
    <row r="57" spans="1:256">
      <c r="A57" s="247"/>
      <c r="B57" s="270" t="s">
        <v>245</v>
      </c>
      <c r="C57" s="258" t="s">
        <v>213</v>
      </c>
      <c r="D57" s="259">
        <v>50</v>
      </c>
      <c r="E57" s="254"/>
      <c r="F57" s="254">
        <f>D57*E57</f>
        <v>0</v>
      </c>
    </row>
    <row r="58" spans="1:256">
      <c r="A58" s="247"/>
      <c r="B58" s="270"/>
      <c r="C58" s="258"/>
      <c r="D58" s="259"/>
      <c r="E58" s="254"/>
      <c r="F58" s="254"/>
    </row>
    <row r="59" spans="1:256" ht="25.5">
      <c r="A59" s="247" t="s">
        <v>177</v>
      </c>
      <c r="B59" s="277" t="s">
        <v>214</v>
      </c>
      <c r="C59" s="258" t="s">
        <v>213</v>
      </c>
      <c r="D59" s="278">
        <v>18</v>
      </c>
      <c r="E59" s="279"/>
      <c r="F59" s="279">
        <f>D59*E59</f>
        <v>0</v>
      </c>
    </row>
    <row r="60" spans="1:256" ht="219" customHeight="1">
      <c r="A60" s="247"/>
      <c r="B60" s="280" t="s">
        <v>215</v>
      </c>
      <c r="C60" s="281"/>
      <c r="D60" s="282"/>
      <c r="E60" s="283"/>
      <c r="F60" s="254"/>
    </row>
    <row r="61" spans="1:256">
      <c r="A61" s="247"/>
      <c r="B61" s="253"/>
      <c r="C61" s="258"/>
      <c r="D61" s="259"/>
      <c r="E61" s="284"/>
      <c r="F61" s="254"/>
    </row>
    <row r="62" spans="1:256" ht="25.5">
      <c r="A62" s="247" t="s">
        <v>179</v>
      </c>
      <c r="B62" s="285" t="s">
        <v>216</v>
      </c>
      <c r="C62" s="258" t="s">
        <v>213</v>
      </c>
      <c r="D62" s="278">
        <v>18</v>
      </c>
      <c r="E62" s="279"/>
      <c r="F62" s="279">
        <f>D62*E62</f>
        <v>0</v>
      </c>
    </row>
    <row r="63" spans="1:256" ht="76.5">
      <c r="A63" s="247"/>
      <c r="B63" s="286" t="s">
        <v>217</v>
      </c>
      <c r="C63" s="258"/>
      <c r="D63" s="259"/>
      <c r="E63" s="284"/>
      <c r="F63" s="254"/>
    </row>
    <row r="64" spans="1:256">
      <c r="A64" s="247"/>
      <c r="B64" s="253"/>
      <c r="C64" s="258"/>
      <c r="D64" s="259"/>
      <c r="E64" s="284"/>
      <c r="F64" s="254"/>
    </row>
    <row r="65" spans="1:256">
      <c r="A65" s="247" t="s">
        <v>181</v>
      </c>
      <c r="B65" s="285" t="s">
        <v>218</v>
      </c>
      <c r="C65" s="258" t="s">
        <v>71</v>
      </c>
      <c r="D65" s="278">
        <v>5</v>
      </c>
      <c r="E65" s="279"/>
      <c r="F65" s="279">
        <f>D65*E65</f>
        <v>0</v>
      </c>
    </row>
    <row r="66" spans="1:256" ht="89.25">
      <c r="A66" s="247"/>
      <c r="B66" s="286" t="s">
        <v>219</v>
      </c>
      <c r="C66" s="258"/>
      <c r="D66" s="259"/>
      <c r="E66" s="284"/>
      <c r="F66" s="254"/>
    </row>
    <row r="67" spans="1:256">
      <c r="A67" s="247"/>
      <c r="B67" s="253"/>
      <c r="C67" s="258"/>
      <c r="D67" s="259"/>
      <c r="E67" s="284"/>
      <c r="F67" s="254"/>
    </row>
    <row r="68" spans="1:256" ht="97.5" customHeight="1">
      <c r="A68" s="247" t="s">
        <v>183</v>
      </c>
      <c r="B68" s="287" t="s">
        <v>140</v>
      </c>
      <c r="C68" s="258" t="s">
        <v>213</v>
      </c>
      <c r="D68" s="278">
        <v>480</v>
      </c>
      <c r="E68" s="279"/>
      <c r="F68" s="279">
        <f>D68*E68</f>
        <v>0</v>
      </c>
    </row>
    <row r="69" spans="1:256">
      <c r="A69" s="247"/>
      <c r="B69" s="288"/>
      <c r="C69" s="258"/>
      <c r="D69" s="278"/>
      <c r="E69" s="279"/>
      <c r="F69" s="279"/>
    </row>
    <row r="70" spans="1:256" ht="216.75">
      <c r="A70" s="247" t="s">
        <v>185</v>
      </c>
      <c r="B70" s="288" t="s">
        <v>220</v>
      </c>
      <c r="C70" s="258"/>
      <c r="D70" s="278"/>
      <c r="E70" s="279"/>
      <c r="F70" s="279"/>
    </row>
    <row r="71" spans="1:256">
      <c r="A71" s="247"/>
      <c r="B71" s="288" t="s">
        <v>221</v>
      </c>
      <c r="C71" s="258" t="s">
        <v>222</v>
      </c>
      <c r="D71" s="278">
        <v>2</v>
      </c>
      <c r="E71" s="279"/>
      <c r="F71" s="279">
        <f>D71*E71</f>
        <v>0</v>
      </c>
    </row>
    <row r="72" spans="1:256">
      <c r="A72" s="247"/>
      <c r="B72" s="288"/>
      <c r="C72" s="258"/>
      <c r="D72" s="278"/>
      <c r="E72" s="279"/>
      <c r="F72" s="279"/>
    </row>
    <row r="73" spans="1:256" ht="76.5">
      <c r="A73" s="247" t="s">
        <v>179</v>
      </c>
      <c r="B73" s="253" t="s">
        <v>223</v>
      </c>
      <c r="C73" s="258"/>
      <c r="D73" s="259"/>
      <c r="E73" s="254"/>
      <c r="F73" s="254"/>
    </row>
    <row r="74" spans="1:256">
      <c r="A74" s="247"/>
      <c r="B74" s="253"/>
      <c r="C74" s="258" t="s">
        <v>213</v>
      </c>
      <c r="D74" s="259">
        <v>150</v>
      </c>
      <c r="E74" s="284"/>
      <c r="F74" s="254">
        <f>D74*E74</f>
        <v>0</v>
      </c>
    </row>
    <row r="75" spans="1:256">
      <c r="A75" s="247"/>
      <c r="B75" s="288"/>
      <c r="C75" s="258"/>
      <c r="D75" s="278"/>
      <c r="E75" s="279"/>
      <c r="F75" s="279"/>
    </row>
    <row r="76" spans="1:256">
      <c r="A76" s="270"/>
      <c r="B76" s="248"/>
      <c r="C76" s="258"/>
      <c r="D76" s="259"/>
      <c r="E76" s="254"/>
      <c r="F76" s="254"/>
    </row>
    <row r="77" spans="1:256" s="275" customFormat="1" ht="20.100000000000001" customHeight="1">
      <c r="A77" s="227" t="s">
        <v>177</v>
      </c>
      <c r="B77" s="289" t="s">
        <v>224</v>
      </c>
      <c r="C77" s="229"/>
      <c r="D77" s="290"/>
      <c r="E77" s="231"/>
      <c r="F77" s="274">
        <f>SUM(F55:F76)</f>
        <v>0</v>
      </c>
      <c r="G77" s="264"/>
      <c r="H77" s="264"/>
      <c r="I77" s="264"/>
      <c r="J77" s="264"/>
      <c r="K77" s="264"/>
      <c r="L77" s="264"/>
      <c r="M77" s="264"/>
      <c r="N77" s="264"/>
      <c r="O77" s="264"/>
      <c r="P77" s="264"/>
      <c r="Q77" s="264"/>
      <c r="R77" s="264"/>
      <c r="S77" s="264"/>
      <c r="T77" s="264"/>
      <c r="U77" s="264"/>
      <c r="V77" s="264"/>
      <c r="W77" s="264"/>
      <c r="X77" s="264"/>
      <c r="Y77" s="264"/>
      <c r="Z77" s="264"/>
      <c r="AA77" s="264"/>
      <c r="AB77" s="264"/>
      <c r="AC77" s="264"/>
      <c r="AD77" s="264"/>
      <c r="AE77" s="264"/>
      <c r="AF77" s="264"/>
      <c r="AG77" s="264"/>
      <c r="AH77" s="264"/>
      <c r="AI77" s="264"/>
      <c r="AJ77" s="264"/>
      <c r="AK77" s="264"/>
      <c r="AL77" s="264"/>
      <c r="AM77" s="264"/>
      <c r="AN77" s="264"/>
      <c r="AO77" s="264"/>
      <c r="AP77" s="264"/>
      <c r="AQ77" s="264"/>
      <c r="AR77" s="264"/>
      <c r="AS77" s="264"/>
      <c r="AT77" s="264"/>
      <c r="AU77" s="264"/>
      <c r="AV77" s="264"/>
      <c r="AW77" s="264"/>
      <c r="AX77" s="264"/>
      <c r="AY77" s="264"/>
      <c r="AZ77" s="264"/>
      <c r="BA77" s="264"/>
      <c r="BB77" s="264"/>
      <c r="BC77" s="264"/>
      <c r="BD77" s="264"/>
      <c r="BE77" s="264"/>
      <c r="BF77" s="264"/>
      <c r="BG77" s="264"/>
      <c r="BH77" s="264"/>
      <c r="BI77" s="264"/>
      <c r="BJ77" s="264"/>
      <c r="BK77" s="264"/>
      <c r="BL77" s="264"/>
      <c r="BM77" s="264"/>
      <c r="BN77" s="264"/>
      <c r="BO77" s="264"/>
      <c r="BP77" s="264"/>
      <c r="BQ77" s="264"/>
      <c r="BR77" s="264"/>
      <c r="BS77" s="264"/>
      <c r="BT77" s="264"/>
      <c r="BU77" s="291"/>
      <c r="BV77" s="291"/>
      <c r="BW77" s="291"/>
      <c r="BX77" s="291"/>
      <c r="BY77" s="291"/>
      <c r="BZ77" s="291"/>
      <c r="CA77" s="291"/>
      <c r="CB77" s="291"/>
      <c r="CC77" s="291"/>
      <c r="CD77" s="291"/>
      <c r="CE77" s="291"/>
      <c r="CF77" s="291"/>
      <c r="CG77" s="291"/>
      <c r="CH77" s="291"/>
      <c r="CI77" s="291"/>
      <c r="CJ77" s="291"/>
      <c r="CK77" s="291"/>
      <c r="CL77" s="291"/>
      <c r="CM77" s="291"/>
      <c r="CN77" s="291"/>
      <c r="CO77" s="291"/>
      <c r="CP77" s="291"/>
      <c r="CQ77" s="291"/>
      <c r="CR77" s="291"/>
      <c r="CS77" s="291"/>
      <c r="CT77" s="291"/>
      <c r="CU77" s="291"/>
      <c r="CV77" s="291"/>
      <c r="CW77" s="291"/>
      <c r="CX77" s="291"/>
      <c r="CY77" s="291"/>
      <c r="CZ77" s="291"/>
      <c r="DA77" s="291"/>
      <c r="DB77" s="291"/>
      <c r="DC77" s="291"/>
      <c r="DD77" s="291"/>
      <c r="DE77" s="291"/>
      <c r="DF77" s="291"/>
      <c r="DG77" s="291"/>
      <c r="DH77" s="291"/>
      <c r="DI77" s="291"/>
      <c r="DJ77" s="291"/>
      <c r="DK77" s="291"/>
      <c r="DL77" s="291"/>
      <c r="DM77" s="291"/>
      <c r="DN77" s="291"/>
      <c r="DO77" s="291"/>
      <c r="DP77" s="291"/>
      <c r="DQ77" s="291"/>
      <c r="DR77" s="291"/>
      <c r="DS77" s="291"/>
      <c r="DT77" s="291"/>
      <c r="DU77" s="291"/>
      <c r="DV77" s="291"/>
      <c r="DW77" s="291"/>
      <c r="DX77" s="291"/>
      <c r="DY77" s="291"/>
      <c r="DZ77" s="291"/>
      <c r="EA77" s="291"/>
      <c r="EB77" s="291"/>
      <c r="EC77" s="291"/>
      <c r="ED77" s="291"/>
      <c r="EE77" s="291"/>
      <c r="EF77" s="291"/>
      <c r="EG77" s="291"/>
      <c r="EH77" s="291"/>
      <c r="EI77" s="291"/>
      <c r="EJ77" s="291"/>
      <c r="EK77" s="291"/>
      <c r="EL77" s="291"/>
      <c r="EM77" s="291"/>
      <c r="EN77" s="291"/>
      <c r="EO77" s="291"/>
      <c r="EP77" s="291"/>
      <c r="EQ77" s="291"/>
      <c r="ER77" s="291"/>
      <c r="ES77" s="291"/>
      <c r="ET77" s="291"/>
      <c r="EU77" s="291"/>
      <c r="EV77" s="291"/>
      <c r="EW77" s="291"/>
      <c r="EX77" s="291"/>
      <c r="EY77" s="291"/>
      <c r="EZ77" s="291"/>
      <c r="FA77" s="291"/>
      <c r="FB77" s="291"/>
      <c r="FC77" s="291"/>
      <c r="FD77" s="291"/>
      <c r="FE77" s="291"/>
      <c r="FF77" s="291"/>
      <c r="FG77" s="291"/>
      <c r="FH77" s="291"/>
      <c r="FI77" s="291"/>
      <c r="FJ77" s="291"/>
      <c r="FK77" s="291"/>
      <c r="FL77" s="291"/>
      <c r="FM77" s="291"/>
      <c r="FN77" s="291"/>
      <c r="FO77" s="291"/>
      <c r="FP77" s="291"/>
      <c r="FQ77" s="291"/>
      <c r="FR77" s="291"/>
      <c r="FS77" s="291"/>
      <c r="FT77" s="291"/>
      <c r="FU77" s="291"/>
      <c r="FV77" s="291"/>
      <c r="FW77" s="291"/>
      <c r="FX77" s="291"/>
      <c r="FY77" s="291"/>
      <c r="FZ77" s="291"/>
      <c r="GA77" s="291"/>
      <c r="GB77" s="291"/>
      <c r="GC77" s="291"/>
      <c r="GD77" s="291"/>
      <c r="GE77" s="291"/>
      <c r="GF77" s="291"/>
      <c r="GG77" s="291"/>
      <c r="GH77" s="291"/>
      <c r="GI77" s="291"/>
      <c r="GJ77" s="291"/>
      <c r="GK77" s="291"/>
      <c r="GL77" s="291"/>
      <c r="GM77" s="291"/>
      <c r="GN77" s="291"/>
      <c r="GO77" s="291"/>
      <c r="GP77" s="291"/>
      <c r="GQ77" s="291"/>
      <c r="GR77" s="291"/>
      <c r="GS77" s="291"/>
      <c r="GT77" s="291"/>
      <c r="GU77" s="291"/>
      <c r="GV77" s="291"/>
      <c r="GW77" s="291"/>
      <c r="GX77" s="291"/>
      <c r="GY77" s="291"/>
      <c r="GZ77" s="291"/>
      <c r="HA77" s="291"/>
      <c r="HB77" s="291"/>
      <c r="HC77" s="291"/>
      <c r="HD77" s="291"/>
      <c r="HE77" s="291"/>
      <c r="HF77" s="291"/>
      <c r="HG77" s="291"/>
      <c r="HH77" s="291"/>
      <c r="HI77" s="291"/>
      <c r="HJ77" s="291"/>
      <c r="HK77" s="291"/>
      <c r="HL77" s="291"/>
      <c r="HM77" s="291"/>
      <c r="HN77" s="291"/>
      <c r="HO77" s="291"/>
      <c r="HP77" s="291"/>
      <c r="HQ77" s="291"/>
      <c r="HR77" s="291"/>
      <c r="HS77" s="291"/>
      <c r="HT77" s="291"/>
      <c r="HU77" s="291"/>
      <c r="HV77" s="291"/>
      <c r="HW77" s="291"/>
      <c r="HX77" s="291"/>
      <c r="HY77" s="291"/>
      <c r="HZ77" s="291"/>
      <c r="IA77" s="291"/>
      <c r="IB77" s="291"/>
      <c r="IC77" s="291"/>
      <c r="ID77" s="291"/>
      <c r="IE77" s="291"/>
      <c r="IF77" s="291"/>
      <c r="IG77" s="291"/>
      <c r="IH77" s="291"/>
      <c r="II77" s="291"/>
      <c r="IJ77" s="291"/>
      <c r="IK77" s="291"/>
      <c r="IL77" s="291"/>
      <c r="IM77" s="291"/>
      <c r="IN77" s="291"/>
      <c r="IO77" s="291"/>
      <c r="IP77" s="291"/>
      <c r="IQ77" s="291"/>
      <c r="IR77" s="291"/>
      <c r="IS77" s="291"/>
      <c r="IT77" s="291"/>
      <c r="IU77" s="291"/>
      <c r="IV77" s="291"/>
    </row>
    <row r="78" spans="1:256" s="252" customFormat="1" ht="13.5" customHeight="1">
      <c r="A78" s="292"/>
      <c r="B78" s="293"/>
      <c r="C78" s="249"/>
      <c r="D78" s="294"/>
      <c r="E78" s="279"/>
      <c r="F78" s="295"/>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296"/>
      <c r="AL78" s="296"/>
      <c r="AM78" s="296"/>
      <c r="AN78" s="296"/>
      <c r="AO78" s="296"/>
      <c r="AP78" s="296"/>
      <c r="AQ78" s="296"/>
      <c r="AR78" s="296"/>
      <c r="AS78" s="296"/>
      <c r="AT78" s="296"/>
      <c r="AU78" s="296"/>
      <c r="AV78" s="296"/>
      <c r="AW78" s="296"/>
      <c r="AX78" s="296"/>
      <c r="AY78" s="296"/>
      <c r="AZ78" s="296"/>
      <c r="BA78" s="296"/>
      <c r="BB78" s="296"/>
      <c r="BC78" s="296"/>
      <c r="BD78" s="296"/>
      <c r="BE78" s="296"/>
      <c r="BF78" s="296"/>
      <c r="BG78" s="296"/>
      <c r="BH78" s="296"/>
      <c r="BI78" s="296"/>
      <c r="BJ78" s="296"/>
      <c r="BK78" s="296"/>
      <c r="BL78" s="296"/>
      <c r="BM78" s="296"/>
      <c r="BN78" s="296"/>
      <c r="BO78" s="296"/>
      <c r="BP78" s="296"/>
      <c r="BQ78" s="296"/>
      <c r="BR78" s="296"/>
      <c r="BS78" s="296"/>
      <c r="BT78" s="296"/>
      <c r="BU78" s="264"/>
      <c r="BV78" s="264"/>
      <c r="BW78" s="264"/>
      <c r="BX78" s="264"/>
      <c r="BY78" s="264"/>
      <c r="BZ78" s="264"/>
      <c r="CA78" s="264"/>
      <c r="CB78" s="264"/>
      <c r="CC78" s="264"/>
      <c r="CD78" s="264"/>
      <c r="CE78" s="264"/>
      <c r="CF78" s="264"/>
      <c r="CG78" s="264"/>
      <c r="CH78" s="264"/>
      <c r="CI78" s="264"/>
      <c r="CJ78" s="264"/>
      <c r="CK78" s="264"/>
      <c r="CL78" s="264"/>
      <c r="CM78" s="264"/>
      <c r="CN78" s="264"/>
      <c r="CO78" s="264"/>
      <c r="CP78" s="264"/>
      <c r="CQ78" s="264"/>
      <c r="CR78" s="264"/>
      <c r="CS78" s="264"/>
      <c r="CT78" s="264"/>
      <c r="CU78" s="264"/>
      <c r="CV78" s="264"/>
      <c r="CW78" s="264"/>
      <c r="CX78" s="264"/>
      <c r="CY78" s="264"/>
      <c r="CZ78" s="264"/>
      <c r="DA78" s="264"/>
      <c r="DB78" s="264"/>
      <c r="DC78" s="264"/>
      <c r="DD78" s="264"/>
      <c r="DE78" s="264"/>
      <c r="DF78" s="264"/>
      <c r="DG78" s="264"/>
      <c r="DH78" s="264"/>
      <c r="DI78" s="264"/>
      <c r="DJ78" s="264"/>
      <c r="DK78" s="264"/>
      <c r="DL78" s="264"/>
      <c r="DM78" s="264"/>
      <c r="DN78" s="264"/>
      <c r="DO78" s="264"/>
      <c r="DP78" s="264"/>
      <c r="DQ78" s="264"/>
      <c r="DR78" s="264"/>
      <c r="DS78" s="264"/>
      <c r="DT78" s="264"/>
      <c r="DU78" s="264"/>
      <c r="DV78" s="264"/>
      <c r="DW78" s="264"/>
      <c r="DX78" s="264"/>
      <c r="DY78" s="264"/>
      <c r="DZ78" s="264"/>
      <c r="EA78" s="264"/>
      <c r="EB78" s="264"/>
      <c r="EC78" s="264"/>
      <c r="ED78" s="264"/>
      <c r="EE78" s="264"/>
      <c r="EF78" s="264"/>
      <c r="EG78" s="264"/>
      <c r="EH78" s="264"/>
      <c r="EI78" s="264"/>
      <c r="EJ78" s="264"/>
      <c r="EK78" s="264"/>
      <c r="EL78" s="264"/>
      <c r="EM78" s="264"/>
      <c r="EN78" s="264"/>
      <c r="EO78" s="264"/>
      <c r="EP78" s="264"/>
      <c r="EQ78" s="264"/>
      <c r="ER78" s="264"/>
      <c r="ES78" s="264"/>
      <c r="ET78" s="264"/>
      <c r="EU78" s="264"/>
      <c r="EV78" s="264"/>
      <c r="EW78" s="264"/>
      <c r="EX78" s="264"/>
      <c r="EY78" s="264"/>
      <c r="EZ78" s="264"/>
      <c r="FA78" s="264"/>
      <c r="FB78" s="264"/>
      <c r="FC78" s="264"/>
      <c r="FD78" s="264"/>
      <c r="FE78" s="264"/>
      <c r="FF78" s="264"/>
      <c r="FG78" s="264"/>
      <c r="FH78" s="264"/>
      <c r="FI78" s="264"/>
      <c r="FJ78" s="264"/>
      <c r="FK78" s="264"/>
      <c r="FL78" s="264"/>
      <c r="FM78" s="264"/>
      <c r="FN78" s="264"/>
      <c r="FO78" s="264"/>
      <c r="FP78" s="264"/>
      <c r="FQ78" s="264"/>
      <c r="FR78" s="264"/>
      <c r="FS78" s="264"/>
      <c r="FT78" s="264"/>
      <c r="FU78" s="264"/>
      <c r="FV78" s="264"/>
      <c r="FW78" s="264"/>
      <c r="FX78" s="264"/>
      <c r="FY78" s="264"/>
      <c r="FZ78" s="264"/>
      <c r="GA78" s="264"/>
      <c r="GB78" s="264"/>
      <c r="GC78" s="264"/>
      <c r="GD78" s="264"/>
      <c r="GE78" s="264"/>
      <c r="GF78" s="264"/>
      <c r="GG78" s="264"/>
      <c r="GH78" s="264"/>
      <c r="GI78" s="264"/>
      <c r="GJ78" s="264"/>
      <c r="GK78" s="264"/>
      <c r="GL78" s="264"/>
      <c r="GM78" s="264"/>
      <c r="GN78" s="264"/>
      <c r="GO78" s="264"/>
      <c r="GP78" s="264"/>
      <c r="GQ78" s="264"/>
      <c r="GR78" s="264"/>
      <c r="GS78" s="264"/>
      <c r="GT78" s="264"/>
      <c r="GU78" s="264"/>
      <c r="GV78" s="264"/>
      <c r="GW78" s="264"/>
      <c r="GX78" s="264"/>
      <c r="GY78" s="264"/>
      <c r="GZ78" s="264"/>
      <c r="HA78" s="264"/>
      <c r="HB78" s="264"/>
      <c r="HC78" s="264"/>
      <c r="HD78" s="264"/>
      <c r="HE78" s="264"/>
      <c r="HF78" s="264"/>
      <c r="HG78" s="264"/>
      <c r="HH78" s="264"/>
      <c r="HI78" s="264"/>
      <c r="HJ78" s="264"/>
      <c r="HK78" s="264"/>
      <c r="HL78" s="264"/>
      <c r="HM78" s="264"/>
      <c r="HN78" s="264"/>
      <c r="HO78" s="264"/>
      <c r="HP78" s="264"/>
      <c r="HQ78" s="264"/>
      <c r="HR78" s="264"/>
      <c r="HS78" s="264"/>
      <c r="HT78" s="264"/>
      <c r="HU78" s="264"/>
      <c r="HV78" s="264"/>
      <c r="HW78" s="264"/>
      <c r="HX78" s="264"/>
      <c r="HY78" s="264"/>
      <c r="HZ78" s="264"/>
      <c r="IA78" s="264"/>
      <c r="IB78" s="264"/>
      <c r="IC78" s="264"/>
      <c r="ID78" s="264"/>
      <c r="IE78" s="264"/>
      <c r="IF78" s="264"/>
      <c r="IG78" s="264"/>
      <c r="IH78" s="264"/>
      <c r="II78" s="264"/>
      <c r="IJ78" s="264"/>
      <c r="IK78" s="264"/>
      <c r="IL78" s="264"/>
      <c r="IM78" s="264"/>
      <c r="IN78" s="264"/>
      <c r="IO78" s="264"/>
      <c r="IP78" s="264"/>
      <c r="IQ78" s="264"/>
      <c r="IR78" s="264"/>
      <c r="IS78" s="264"/>
      <c r="IT78" s="264"/>
      <c r="IU78" s="264"/>
      <c r="IV78" s="264"/>
    </row>
    <row r="79" spans="1:256" s="252" customFormat="1" ht="13.5" customHeight="1">
      <c r="A79" s="292"/>
      <c r="B79" s="293"/>
      <c r="C79" s="249"/>
      <c r="D79" s="294"/>
      <c r="E79" s="279"/>
      <c r="F79" s="295"/>
      <c r="G79" s="264"/>
      <c r="H79" s="264"/>
      <c r="I79" s="264"/>
      <c r="J79" s="264"/>
      <c r="K79" s="264"/>
      <c r="L79" s="264"/>
      <c r="M79" s="264"/>
      <c r="N79" s="264"/>
      <c r="O79" s="264"/>
      <c r="P79" s="264"/>
      <c r="Q79" s="264"/>
      <c r="R79" s="264"/>
      <c r="S79" s="264"/>
      <c r="T79" s="264"/>
      <c r="U79" s="264"/>
      <c r="V79" s="264"/>
      <c r="W79" s="264"/>
      <c r="X79" s="264"/>
      <c r="Y79" s="264"/>
      <c r="Z79" s="264"/>
      <c r="AA79" s="264"/>
      <c r="AB79" s="264"/>
      <c r="AC79" s="264"/>
      <c r="AD79" s="264"/>
      <c r="AE79" s="264"/>
      <c r="AF79" s="264"/>
      <c r="AG79" s="264"/>
      <c r="AH79" s="264"/>
      <c r="AI79" s="264"/>
      <c r="AJ79" s="264"/>
      <c r="AK79" s="264"/>
      <c r="AL79" s="264"/>
      <c r="AM79" s="264"/>
      <c r="AN79" s="264"/>
      <c r="AO79" s="264"/>
      <c r="AP79" s="264"/>
      <c r="AQ79" s="264"/>
      <c r="AR79" s="264"/>
      <c r="AS79" s="264"/>
      <c r="AT79" s="264"/>
      <c r="AU79" s="264"/>
      <c r="AV79" s="264"/>
      <c r="AW79" s="264"/>
      <c r="AX79" s="264"/>
      <c r="AY79" s="264"/>
      <c r="AZ79" s="264"/>
      <c r="BA79" s="264"/>
      <c r="BB79" s="264"/>
      <c r="BC79" s="264"/>
      <c r="BD79" s="264"/>
      <c r="BE79" s="264"/>
      <c r="BF79" s="264"/>
      <c r="BG79" s="264"/>
      <c r="BH79" s="264"/>
      <c r="BI79" s="264"/>
      <c r="BJ79" s="264"/>
      <c r="BK79" s="264"/>
      <c r="BL79" s="264"/>
      <c r="BM79" s="264"/>
      <c r="BN79" s="264"/>
      <c r="BO79" s="264"/>
      <c r="BP79" s="264"/>
      <c r="BQ79" s="264"/>
      <c r="BR79" s="264"/>
      <c r="BS79" s="264"/>
      <c r="BT79" s="264"/>
      <c r="BU79" s="264"/>
      <c r="BV79" s="264"/>
      <c r="BW79" s="264"/>
      <c r="BX79" s="264"/>
      <c r="BY79" s="264"/>
      <c r="BZ79" s="264"/>
      <c r="CA79" s="264"/>
      <c r="CB79" s="264"/>
      <c r="CC79" s="264"/>
      <c r="CD79" s="264"/>
      <c r="CE79" s="264"/>
      <c r="CF79" s="264"/>
      <c r="CG79" s="264"/>
      <c r="CH79" s="264"/>
      <c r="CI79" s="264"/>
      <c r="CJ79" s="264"/>
      <c r="CK79" s="264"/>
      <c r="CL79" s="264"/>
      <c r="CM79" s="264"/>
      <c r="CN79" s="264"/>
      <c r="CO79" s="264"/>
      <c r="CP79" s="264"/>
      <c r="CQ79" s="264"/>
      <c r="CR79" s="264"/>
      <c r="CS79" s="264"/>
      <c r="CT79" s="264"/>
      <c r="CU79" s="264"/>
      <c r="CV79" s="264"/>
      <c r="CW79" s="264"/>
      <c r="CX79" s="264"/>
      <c r="CY79" s="264"/>
      <c r="CZ79" s="264"/>
      <c r="DA79" s="264"/>
      <c r="DB79" s="264"/>
      <c r="DC79" s="264"/>
      <c r="DD79" s="264"/>
      <c r="DE79" s="264"/>
      <c r="DF79" s="264"/>
      <c r="DG79" s="264"/>
      <c r="DH79" s="264"/>
      <c r="DI79" s="264"/>
      <c r="DJ79" s="264"/>
      <c r="DK79" s="264"/>
      <c r="DL79" s="264"/>
      <c r="DM79" s="264"/>
      <c r="DN79" s="264"/>
      <c r="DO79" s="264"/>
      <c r="DP79" s="264"/>
      <c r="DQ79" s="264"/>
      <c r="DR79" s="264"/>
      <c r="DS79" s="264"/>
      <c r="DT79" s="264"/>
      <c r="DU79" s="264"/>
      <c r="DV79" s="264"/>
      <c r="DW79" s="264"/>
      <c r="DX79" s="264"/>
      <c r="DY79" s="264"/>
      <c r="DZ79" s="264"/>
      <c r="EA79" s="264"/>
      <c r="EB79" s="264"/>
      <c r="EC79" s="264"/>
      <c r="ED79" s="264"/>
      <c r="EE79" s="264"/>
      <c r="EF79" s="264"/>
      <c r="EG79" s="264"/>
      <c r="EH79" s="264"/>
      <c r="EI79" s="264"/>
      <c r="EJ79" s="264"/>
      <c r="EK79" s="264"/>
      <c r="EL79" s="264"/>
      <c r="EM79" s="264"/>
      <c r="EN79" s="264"/>
      <c r="EO79" s="264"/>
      <c r="EP79" s="264"/>
      <c r="EQ79" s="264"/>
      <c r="ER79" s="264"/>
      <c r="ES79" s="264"/>
      <c r="ET79" s="264"/>
      <c r="EU79" s="264"/>
      <c r="EV79" s="264"/>
      <c r="EW79" s="264"/>
      <c r="EX79" s="264"/>
      <c r="EY79" s="264"/>
      <c r="EZ79" s="264"/>
      <c r="FA79" s="264"/>
      <c r="FB79" s="264"/>
      <c r="FC79" s="264"/>
      <c r="FD79" s="264"/>
      <c r="FE79" s="264"/>
      <c r="FF79" s="264"/>
      <c r="FG79" s="264"/>
      <c r="FH79" s="264"/>
      <c r="FI79" s="264"/>
      <c r="FJ79" s="264"/>
      <c r="FK79" s="264"/>
      <c r="FL79" s="264"/>
      <c r="FM79" s="264"/>
      <c r="FN79" s="264"/>
      <c r="FO79" s="264"/>
      <c r="FP79" s="264"/>
      <c r="FQ79" s="264"/>
      <c r="FR79" s="264"/>
      <c r="FS79" s="264"/>
      <c r="FT79" s="264"/>
      <c r="FU79" s="264"/>
      <c r="FV79" s="264"/>
      <c r="FW79" s="264"/>
      <c r="FX79" s="264"/>
      <c r="FY79" s="264"/>
      <c r="FZ79" s="264"/>
      <c r="GA79" s="264"/>
      <c r="GB79" s="264"/>
      <c r="GC79" s="264"/>
      <c r="GD79" s="264"/>
      <c r="GE79" s="264"/>
      <c r="GF79" s="264"/>
      <c r="GG79" s="264"/>
      <c r="GH79" s="264"/>
      <c r="GI79" s="264"/>
      <c r="GJ79" s="264"/>
      <c r="GK79" s="264"/>
      <c r="GL79" s="264"/>
      <c r="GM79" s="264"/>
      <c r="GN79" s="264"/>
      <c r="GO79" s="264"/>
      <c r="GP79" s="264"/>
      <c r="GQ79" s="264"/>
      <c r="GR79" s="264"/>
      <c r="GS79" s="264"/>
      <c r="GT79" s="264"/>
      <c r="GU79" s="264"/>
      <c r="GV79" s="264"/>
      <c r="GW79" s="264"/>
      <c r="GX79" s="264"/>
      <c r="GY79" s="264"/>
      <c r="GZ79" s="264"/>
      <c r="HA79" s="264"/>
      <c r="HB79" s="264"/>
      <c r="HC79" s="264"/>
      <c r="HD79" s="264"/>
      <c r="HE79" s="264"/>
      <c r="HF79" s="264"/>
      <c r="HG79" s="264"/>
      <c r="HH79" s="264"/>
      <c r="HI79" s="264"/>
      <c r="HJ79" s="264"/>
      <c r="HK79" s="264"/>
      <c r="HL79" s="264"/>
      <c r="HM79" s="264"/>
      <c r="HN79" s="264"/>
      <c r="HO79" s="264"/>
      <c r="HP79" s="264"/>
      <c r="HQ79" s="264"/>
      <c r="HR79" s="264"/>
      <c r="HS79" s="264"/>
      <c r="HT79" s="264"/>
      <c r="HU79" s="264"/>
      <c r="HV79" s="264"/>
      <c r="HW79" s="264"/>
      <c r="HX79" s="264"/>
      <c r="HY79" s="264"/>
      <c r="HZ79" s="264"/>
      <c r="IA79" s="264"/>
      <c r="IB79" s="264"/>
      <c r="IC79" s="264"/>
      <c r="ID79" s="264"/>
      <c r="IE79" s="264"/>
      <c r="IF79" s="264"/>
      <c r="IG79" s="264"/>
      <c r="IH79" s="264"/>
      <c r="II79" s="264"/>
      <c r="IJ79" s="264"/>
      <c r="IK79" s="264"/>
      <c r="IL79" s="264"/>
      <c r="IM79" s="264"/>
      <c r="IN79" s="264"/>
      <c r="IO79" s="264"/>
      <c r="IP79" s="264"/>
      <c r="IQ79" s="264"/>
      <c r="IR79" s="264"/>
      <c r="IS79" s="264"/>
      <c r="IT79" s="264"/>
      <c r="IU79" s="264"/>
      <c r="IV79" s="264"/>
    </row>
    <row r="80" spans="1:256" ht="19.149999999999999" customHeight="1">
      <c r="A80" s="227" t="s">
        <v>179</v>
      </c>
      <c r="B80" s="228" t="s">
        <v>225</v>
      </c>
      <c r="C80" s="229"/>
      <c r="D80" s="230"/>
      <c r="E80" s="231"/>
      <c r="F80" s="232"/>
      <c r="G80" s="296"/>
      <c r="H80" s="296"/>
      <c r="I80" s="296"/>
      <c r="J80" s="296"/>
      <c r="K80" s="296"/>
      <c r="L80" s="296"/>
      <c r="M80" s="296"/>
      <c r="N80" s="296"/>
      <c r="O80" s="296"/>
      <c r="P80" s="296"/>
      <c r="Q80" s="296"/>
      <c r="R80" s="296"/>
      <c r="S80" s="296"/>
      <c r="T80" s="296"/>
      <c r="U80" s="296"/>
      <c r="V80" s="296"/>
      <c r="W80" s="296"/>
      <c r="X80" s="296"/>
      <c r="Y80" s="296"/>
      <c r="Z80" s="296"/>
      <c r="AA80" s="296"/>
      <c r="AB80" s="296"/>
      <c r="AC80" s="296"/>
      <c r="AD80" s="296"/>
      <c r="AE80" s="296"/>
      <c r="AF80" s="296"/>
      <c r="AG80" s="296"/>
      <c r="AH80" s="296"/>
      <c r="AI80" s="296"/>
      <c r="AJ80" s="296"/>
      <c r="AK80" s="296"/>
      <c r="AL80" s="296"/>
      <c r="AM80" s="296"/>
      <c r="AN80" s="296"/>
      <c r="AO80" s="296"/>
      <c r="AP80" s="296"/>
      <c r="AQ80" s="296"/>
      <c r="AR80" s="296"/>
      <c r="AS80" s="296"/>
      <c r="AT80" s="296"/>
      <c r="AU80" s="296"/>
      <c r="AV80" s="296"/>
      <c r="AW80" s="296"/>
      <c r="AX80" s="296"/>
      <c r="AY80" s="296"/>
      <c r="AZ80" s="296"/>
      <c r="BA80" s="296"/>
      <c r="BB80" s="296"/>
      <c r="BC80" s="296"/>
      <c r="BD80" s="296"/>
      <c r="BE80" s="296"/>
      <c r="BF80" s="296"/>
      <c r="BG80" s="296"/>
      <c r="BH80" s="296"/>
      <c r="BI80" s="296"/>
      <c r="BJ80" s="296"/>
      <c r="BK80" s="296"/>
      <c r="BL80" s="296"/>
      <c r="BM80" s="296"/>
      <c r="BN80" s="296"/>
      <c r="BO80" s="296"/>
      <c r="BP80" s="296"/>
      <c r="BQ80" s="296"/>
      <c r="BR80" s="296"/>
      <c r="BS80" s="296"/>
      <c r="BT80" s="296"/>
    </row>
    <row r="81" spans="1:256">
      <c r="A81" s="256"/>
      <c r="B81" s="253"/>
      <c r="C81" s="258"/>
      <c r="D81" s="266"/>
      <c r="E81" s="254"/>
      <c r="F81" s="254"/>
    </row>
    <row r="82" spans="1:256" ht="16.149999999999999" customHeight="1">
      <c r="A82" s="256" t="s">
        <v>175</v>
      </c>
      <c r="B82" s="253" t="s">
        <v>194</v>
      </c>
      <c r="C82" s="263" t="s">
        <v>197</v>
      </c>
      <c r="D82" s="263">
        <v>1</v>
      </c>
      <c r="E82" s="279"/>
      <c r="F82" s="279">
        <f>D82*E82</f>
        <v>0</v>
      </c>
    </row>
    <row r="83" spans="1:256" ht="16.149999999999999" customHeight="1">
      <c r="A83" s="256"/>
      <c r="B83" s="253"/>
      <c r="C83" s="263"/>
      <c r="D83" s="263"/>
      <c r="E83" s="279"/>
      <c r="F83" s="279"/>
    </row>
    <row r="84" spans="1:256" ht="31.15" customHeight="1">
      <c r="A84" s="256" t="s">
        <v>177</v>
      </c>
      <c r="B84" s="260" t="s">
        <v>192</v>
      </c>
      <c r="C84" s="263" t="s">
        <v>197</v>
      </c>
      <c r="D84" s="263">
        <v>1</v>
      </c>
      <c r="E84" s="279"/>
      <c r="F84" s="279">
        <f>D84*E84</f>
        <v>0</v>
      </c>
    </row>
    <row r="85" spans="1:256">
      <c r="A85" s="256"/>
      <c r="B85" s="253"/>
      <c r="C85" s="258"/>
      <c r="D85" s="266"/>
      <c r="E85" s="254"/>
      <c r="F85" s="254"/>
    </row>
    <row r="86" spans="1:256" s="291" customFormat="1" ht="20.100000000000001" customHeight="1">
      <c r="A86" s="227" t="s">
        <v>179</v>
      </c>
      <c r="B86" s="289" t="s">
        <v>226</v>
      </c>
      <c r="C86" s="229"/>
      <c r="D86" s="290"/>
      <c r="E86" s="231"/>
      <c r="F86" s="274">
        <f>SUM(F82:F85)</f>
        <v>0</v>
      </c>
      <c r="G86" s="264"/>
      <c r="H86" s="264"/>
      <c r="I86" s="264"/>
      <c r="J86" s="264"/>
      <c r="K86" s="264"/>
      <c r="L86" s="264"/>
      <c r="M86" s="264"/>
      <c r="N86" s="264"/>
      <c r="O86" s="264"/>
      <c r="P86" s="264"/>
      <c r="Q86" s="264"/>
      <c r="R86" s="264"/>
      <c r="S86" s="264"/>
      <c r="T86" s="264"/>
      <c r="U86" s="264"/>
      <c r="V86" s="264"/>
      <c r="W86" s="264"/>
      <c r="X86" s="264"/>
      <c r="Y86" s="264"/>
      <c r="Z86" s="264"/>
      <c r="AA86" s="264"/>
      <c r="AB86" s="264"/>
      <c r="AC86" s="264"/>
      <c r="AD86" s="264"/>
      <c r="AE86" s="264"/>
      <c r="AF86" s="264"/>
      <c r="AG86" s="264"/>
      <c r="AH86" s="264"/>
      <c r="AI86" s="264"/>
      <c r="AJ86" s="264"/>
      <c r="AK86" s="264"/>
      <c r="AL86" s="264"/>
      <c r="AM86" s="264"/>
      <c r="AN86" s="264"/>
      <c r="AO86" s="264"/>
      <c r="AP86" s="264"/>
      <c r="AQ86" s="264"/>
      <c r="AR86" s="264"/>
      <c r="AS86" s="264"/>
      <c r="AT86" s="264"/>
      <c r="AU86" s="264"/>
      <c r="AV86" s="264"/>
      <c r="AW86" s="264"/>
      <c r="AX86" s="264"/>
      <c r="AY86" s="264"/>
      <c r="AZ86" s="264"/>
      <c r="BA86" s="264"/>
      <c r="BB86" s="264"/>
      <c r="BC86" s="264"/>
      <c r="BD86" s="264"/>
      <c r="BE86" s="264"/>
      <c r="BF86" s="264"/>
      <c r="BG86" s="264"/>
      <c r="BH86" s="264"/>
      <c r="BI86" s="264"/>
      <c r="BJ86" s="264"/>
      <c r="BK86" s="264"/>
      <c r="BL86" s="264"/>
      <c r="BM86" s="264"/>
      <c r="BN86" s="264"/>
      <c r="BO86" s="264"/>
      <c r="BP86" s="264"/>
      <c r="BQ86" s="264"/>
      <c r="BR86" s="264"/>
      <c r="BS86" s="264"/>
      <c r="BT86" s="264"/>
      <c r="BU86" s="264"/>
      <c r="BV86" s="264"/>
      <c r="BW86" s="264"/>
      <c r="BX86" s="264"/>
      <c r="BY86" s="264"/>
      <c r="BZ86" s="264"/>
      <c r="CA86" s="264"/>
      <c r="CB86" s="264"/>
      <c r="CC86" s="264"/>
      <c r="CD86" s="264"/>
      <c r="CE86" s="264"/>
      <c r="CF86" s="264"/>
      <c r="CG86" s="264"/>
      <c r="CH86" s="264"/>
      <c r="CI86" s="264"/>
      <c r="CJ86" s="264"/>
      <c r="CK86" s="264"/>
      <c r="CL86" s="264"/>
      <c r="CM86" s="264"/>
      <c r="CN86" s="264"/>
      <c r="CO86" s="264"/>
      <c r="CP86" s="264"/>
      <c r="CQ86" s="264"/>
      <c r="CR86" s="264"/>
      <c r="CS86" s="264"/>
      <c r="CT86" s="264"/>
      <c r="CU86" s="264"/>
      <c r="CV86" s="264"/>
      <c r="CW86" s="264"/>
      <c r="CX86" s="264"/>
      <c r="CY86" s="264"/>
      <c r="CZ86" s="264"/>
      <c r="DA86" s="264"/>
      <c r="DB86" s="264"/>
      <c r="DC86" s="264"/>
      <c r="DD86" s="264"/>
      <c r="DE86" s="264"/>
      <c r="DF86" s="264"/>
      <c r="DG86" s="264"/>
      <c r="DH86" s="264"/>
      <c r="DI86" s="264"/>
      <c r="DJ86" s="264"/>
      <c r="DK86" s="264"/>
      <c r="DL86" s="264"/>
      <c r="DM86" s="264"/>
      <c r="DN86" s="264"/>
      <c r="DO86" s="264"/>
      <c r="DP86" s="264"/>
      <c r="DQ86" s="264"/>
      <c r="DR86" s="264"/>
      <c r="DS86" s="264"/>
      <c r="DT86" s="264"/>
      <c r="DU86" s="264"/>
      <c r="DV86" s="264"/>
      <c r="DW86" s="264"/>
      <c r="DX86" s="264"/>
      <c r="DY86" s="264"/>
      <c r="DZ86" s="264"/>
      <c r="EA86" s="264"/>
      <c r="EB86" s="264"/>
      <c r="EC86" s="264"/>
      <c r="ED86" s="264"/>
      <c r="EE86" s="264"/>
      <c r="EF86" s="264"/>
      <c r="EG86" s="264"/>
      <c r="EH86" s="264"/>
      <c r="EI86" s="264"/>
      <c r="EJ86" s="264"/>
      <c r="EK86" s="264"/>
      <c r="EL86" s="264"/>
      <c r="EM86" s="264"/>
      <c r="EN86" s="264"/>
      <c r="EO86" s="264"/>
      <c r="EP86" s="264"/>
      <c r="EQ86" s="264"/>
      <c r="ER86" s="264"/>
      <c r="ES86" s="264"/>
      <c r="ET86" s="264"/>
      <c r="EU86" s="264"/>
      <c r="EV86" s="264"/>
      <c r="EW86" s="264"/>
      <c r="EX86" s="264"/>
      <c r="EY86" s="264"/>
      <c r="EZ86" s="264"/>
      <c r="FA86" s="264"/>
      <c r="FB86" s="264"/>
      <c r="FC86" s="264"/>
      <c r="FD86" s="264"/>
      <c r="FE86" s="264"/>
      <c r="FF86" s="264"/>
      <c r="FG86" s="264"/>
      <c r="FH86" s="264"/>
      <c r="FI86" s="264"/>
      <c r="FJ86" s="264"/>
      <c r="FK86" s="264"/>
      <c r="FL86" s="264"/>
      <c r="FM86" s="264"/>
      <c r="FN86" s="264"/>
      <c r="FO86" s="264"/>
      <c r="FP86" s="264"/>
      <c r="FQ86" s="264"/>
      <c r="FR86" s="264"/>
      <c r="FS86" s="264"/>
      <c r="FT86" s="264"/>
      <c r="FU86" s="264"/>
      <c r="FV86" s="264"/>
      <c r="FW86" s="264"/>
      <c r="FX86" s="264"/>
      <c r="FY86" s="264"/>
      <c r="FZ86" s="264"/>
      <c r="GA86" s="264"/>
      <c r="GB86" s="264"/>
      <c r="GC86" s="264"/>
      <c r="GD86" s="264"/>
      <c r="GE86" s="264"/>
      <c r="GF86" s="264"/>
      <c r="GG86" s="264"/>
      <c r="GH86" s="264"/>
      <c r="GI86" s="264"/>
      <c r="GJ86" s="264"/>
      <c r="GK86" s="264"/>
      <c r="GL86" s="264"/>
      <c r="GM86" s="264"/>
      <c r="GN86" s="264"/>
      <c r="GO86" s="264"/>
      <c r="GP86" s="264"/>
      <c r="GQ86" s="264"/>
      <c r="GR86" s="264"/>
      <c r="GS86" s="264"/>
      <c r="GT86" s="264"/>
      <c r="GU86" s="264"/>
      <c r="GV86" s="264"/>
      <c r="GW86" s="264"/>
      <c r="GX86" s="264"/>
      <c r="GY86" s="264"/>
      <c r="GZ86" s="264"/>
      <c r="HA86" s="264"/>
      <c r="HB86" s="264"/>
      <c r="HC86" s="264"/>
      <c r="HD86" s="264"/>
      <c r="HE86" s="264"/>
      <c r="HF86" s="264"/>
      <c r="HG86" s="264"/>
      <c r="HH86" s="264"/>
      <c r="HI86" s="264"/>
      <c r="HJ86" s="264"/>
      <c r="HK86" s="264"/>
      <c r="HL86" s="264"/>
      <c r="HM86" s="264"/>
      <c r="HN86" s="264"/>
      <c r="HO86" s="264"/>
      <c r="HP86" s="264"/>
      <c r="HQ86" s="264"/>
      <c r="HR86" s="264"/>
      <c r="HS86" s="264"/>
      <c r="HT86" s="264"/>
      <c r="HU86" s="264"/>
      <c r="HV86" s="264"/>
      <c r="HW86" s="264"/>
      <c r="HX86" s="264"/>
      <c r="HY86" s="264"/>
      <c r="HZ86" s="264"/>
      <c r="IA86" s="264"/>
      <c r="IB86" s="264"/>
      <c r="IC86" s="264"/>
      <c r="ID86" s="264"/>
      <c r="IE86" s="264"/>
      <c r="IF86" s="264"/>
      <c r="IG86" s="264"/>
      <c r="IH86" s="264"/>
      <c r="II86" s="264"/>
      <c r="IJ86" s="264"/>
      <c r="IK86" s="264"/>
      <c r="IL86" s="264"/>
      <c r="IM86" s="264"/>
      <c r="IN86" s="264"/>
      <c r="IO86" s="264"/>
      <c r="IP86" s="264"/>
      <c r="IQ86" s="264"/>
      <c r="IR86" s="264"/>
      <c r="IS86" s="264"/>
      <c r="IT86" s="264"/>
      <c r="IU86" s="264"/>
      <c r="IV86" s="264"/>
    </row>
    <row r="87" spans="1:256" ht="14.25">
      <c r="A87" s="297"/>
      <c r="B87" s="261"/>
      <c r="C87" s="249"/>
      <c r="D87" s="298"/>
      <c r="E87" s="279"/>
      <c r="F87" s="254"/>
      <c r="BU87" s="275"/>
      <c r="BV87" s="275"/>
      <c r="BW87" s="275"/>
      <c r="BX87" s="275"/>
      <c r="BY87" s="275"/>
      <c r="BZ87" s="275"/>
      <c r="CA87" s="275"/>
      <c r="CB87" s="275"/>
      <c r="CC87" s="275"/>
      <c r="CD87" s="275"/>
      <c r="CE87" s="275"/>
      <c r="CF87" s="275"/>
      <c r="CG87" s="275"/>
      <c r="CH87" s="275"/>
      <c r="CI87" s="275"/>
      <c r="CJ87" s="275"/>
      <c r="CK87" s="275"/>
      <c r="CL87" s="275"/>
      <c r="CM87" s="275"/>
      <c r="CN87" s="275"/>
      <c r="CO87" s="275"/>
      <c r="CP87" s="275"/>
      <c r="CQ87" s="275"/>
      <c r="CR87" s="275"/>
      <c r="CS87" s="275"/>
      <c r="CT87" s="275"/>
      <c r="CU87" s="275"/>
      <c r="CV87" s="275"/>
      <c r="CW87" s="275"/>
      <c r="CX87" s="275"/>
      <c r="CY87" s="275"/>
      <c r="CZ87" s="275"/>
      <c r="DA87" s="275"/>
      <c r="DB87" s="275"/>
      <c r="DC87" s="275"/>
      <c r="DD87" s="275"/>
      <c r="DE87" s="275"/>
      <c r="DF87" s="275"/>
      <c r="DG87" s="275"/>
      <c r="DH87" s="275"/>
      <c r="DI87" s="275"/>
      <c r="DJ87" s="275"/>
      <c r="DK87" s="275"/>
      <c r="DL87" s="275"/>
      <c r="DM87" s="275"/>
      <c r="DN87" s="275"/>
      <c r="DO87" s="275"/>
      <c r="DP87" s="275"/>
      <c r="DQ87" s="275"/>
      <c r="DR87" s="275"/>
      <c r="DS87" s="275"/>
      <c r="DT87" s="275"/>
      <c r="DU87" s="275"/>
      <c r="DV87" s="275"/>
      <c r="DW87" s="275"/>
      <c r="DX87" s="275"/>
      <c r="DY87" s="275"/>
      <c r="DZ87" s="275"/>
      <c r="EA87" s="275"/>
      <c r="EB87" s="275"/>
      <c r="EC87" s="275"/>
      <c r="ED87" s="275"/>
      <c r="EE87" s="275"/>
      <c r="EF87" s="275"/>
      <c r="EG87" s="275"/>
      <c r="EH87" s="275"/>
      <c r="EI87" s="275"/>
      <c r="EJ87" s="275"/>
      <c r="EK87" s="275"/>
      <c r="EL87" s="275"/>
      <c r="EM87" s="275"/>
      <c r="EN87" s="275"/>
      <c r="EO87" s="275"/>
      <c r="EP87" s="275"/>
      <c r="EQ87" s="275"/>
      <c r="ER87" s="275"/>
      <c r="ES87" s="275"/>
      <c r="ET87" s="275"/>
      <c r="EU87" s="275"/>
      <c r="EV87" s="275"/>
      <c r="EW87" s="275"/>
      <c r="EX87" s="275"/>
      <c r="EY87" s="275"/>
      <c r="EZ87" s="275"/>
      <c r="FA87" s="275"/>
      <c r="FB87" s="275"/>
      <c r="FC87" s="275"/>
      <c r="FD87" s="275"/>
      <c r="FE87" s="275"/>
      <c r="FF87" s="275"/>
      <c r="FG87" s="275"/>
      <c r="FH87" s="275"/>
      <c r="FI87" s="275"/>
      <c r="FJ87" s="275"/>
      <c r="FK87" s="275"/>
      <c r="FL87" s="275"/>
      <c r="FM87" s="275"/>
      <c r="FN87" s="275"/>
      <c r="FO87" s="275"/>
      <c r="FP87" s="275"/>
      <c r="FQ87" s="275"/>
      <c r="FR87" s="275"/>
      <c r="FS87" s="275"/>
      <c r="FT87" s="275"/>
      <c r="FU87" s="275"/>
      <c r="FV87" s="275"/>
      <c r="FW87" s="275"/>
      <c r="FX87" s="275"/>
      <c r="FY87" s="275"/>
      <c r="FZ87" s="275"/>
      <c r="GA87" s="275"/>
      <c r="GB87" s="275"/>
      <c r="GC87" s="275"/>
      <c r="GD87" s="275"/>
      <c r="GE87" s="275"/>
      <c r="GF87" s="275"/>
      <c r="GG87" s="275"/>
      <c r="GH87" s="275"/>
      <c r="GI87" s="275"/>
      <c r="GJ87" s="275"/>
      <c r="GK87" s="275"/>
      <c r="GL87" s="275"/>
      <c r="GM87" s="275"/>
      <c r="GN87" s="275"/>
      <c r="GO87" s="275"/>
      <c r="GP87" s="275"/>
      <c r="GQ87" s="275"/>
      <c r="GR87" s="275"/>
      <c r="GS87" s="275"/>
      <c r="GT87" s="275"/>
      <c r="GU87" s="275"/>
      <c r="GV87" s="275"/>
      <c r="GW87" s="275"/>
      <c r="GX87" s="275"/>
      <c r="GY87" s="275"/>
      <c r="GZ87" s="275"/>
      <c r="HA87" s="275"/>
      <c r="HB87" s="275"/>
      <c r="HC87" s="275"/>
      <c r="HD87" s="275"/>
      <c r="HE87" s="275"/>
      <c r="HF87" s="275"/>
      <c r="HG87" s="275"/>
      <c r="HH87" s="275"/>
      <c r="HI87" s="275"/>
      <c r="HJ87" s="275"/>
      <c r="HK87" s="275"/>
      <c r="HL87" s="275"/>
      <c r="HM87" s="275"/>
      <c r="HN87" s="275"/>
      <c r="HO87" s="275"/>
      <c r="HP87" s="275"/>
      <c r="HQ87" s="275"/>
      <c r="HR87" s="275"/>
      <c r="HS87" s="275"/>
      <c r="HT87" s="275"/>
      <c r="HU87" s="275"/>
      <c r="HV87" s="275"/>
      <c r="HW87" s="275"/>
      <c r="HX87" s="275"/>
      <c r="HY87" s="275"/>
      <c r="HZ87" s="275"/>
      <c r="IA87" s="275"/>
      <c r="IB87" s="275"/>
      <c r="IC87" s="275"/>
      <c r="ID87" s="275"/>
      <c r="IE87" s="275"/>
      <c r="IF87" s="275"/>
      <c r="IG87" s="275"/>
      <c r="IH87" s="275"/>
      <c r="II87" s="275"/>
      <c r="IJ87" s="275"/>
      <c r="IK87" s="275"/>
      <c r="IL87" s="275"/>
      <c r="IM87" s="275"/>
      <c r="IN87" s="275"/>
      <c r="IO87" s="275"/>
      <c r="IP87" s="275"/>
      <c r="IQ87" s="275"/>
      <c r="IR87" s="275"/>
      <c r="IS87" s="275"/>
      <c r="IT87" s="275"/>
      <c r="IU87" s="275"/>
      <c r="IV87" s="275"/>
    </row>
    <row r="88" spans="1:256">
      <c r="A88" s="247"/>
      <c r="B88" s="253"/>
      <c r="C88" s="258"/>
      <c r="D88" s="259"/>
      <c r="E88" s="254"/>
      <c r="F88" s="254"/>
    </row>
    <row r="89" spans="1:256" ht="18.600000000000001" customHeight="1">
      <c r="A89" s="355" t="s">
        <v>227</v>
      </c>
      <c r="B89" s="356"/>
      <c r="C89" s="356"/>
      <c r="D89" s="356"/>
      <c r="E89" s="356"/>
      <c r="F89" s="357"/>
    </row>
    <row r="90" spans="1:256" ht="13.5" customHeight="1">
      <c r="A90" s="247"/>
      <c r="B90" s="299"/>
      <c r="C90" s="300"/>
      <c r="D90" s="301"/>
      <c r="E90" s="302"/>
      <c r="F90" s="254"/>
    </row>
    <row r="91" spans="1:256" ht="14.25">
      <c r="A91" s="303" t="s">
        <v>175</v>
      </c>
      <c r="B91" s="304" t="s">
        <v>195</v>
      </c>
      <c r="C91" s="305"/>
      <c r="D91" s="306"/>
      <c r="E91" s="307"/>
      <c r="F91" s="295">
        <f>F51</f>
        <v>0</v>
      </c>
    </row>
    <row r="92" spans="1:256" ht="14.25">
      <c r="A92" s="303"/>
      <c r="B92" s="304"/>
      <c r="C92" s="305"/>
      <c r="D92" s="306"/>
      <c r="E92" s="307"/>
      <c r="F92" s="295"/>
    </row>
    <row r="93" spans="1:256" ht="14.25">
      <c r="A93" s="303" t="s">
        <v>177</v>
      </c>
      <c r="B93" s="304" t="s">
        <v>211</v>
      </c>
      <c r="C93" s="305"/>
      <c r="D93" s="306"/>
      <c r="E93" s="307"/>
      <c r="F93" s="295">
        <f>F77</f>
        <v>0</v>
      </c>
    </row>
    <row r="94" spans="1:256" ht="14.25">
      <c r="A94" s="303"/>
      <c r="B94" s="304"/>
      <c r="C94" s="305"/>
      <c r="D94" s="306"/>
      <c r="E94" s="307"/>
      <c r="F94" s="251"/>
    </row>
    <row r="95" spans="1:256" ht="14.25">
      <c r="A95" s="303" t="s">
        <v>179</v>
      </c>
      <c r="B95" s="304" t="s">
        <v>228</v>
      </c>
      <c r="C95" s="305"/>
      <c r="D95" s="306"/>
      <c r="E95" s="307"/>
      <c r="F95" s="308">
        <f>F86</f>
        <v>0</v>
      </c>
    </row>
    <row r="96" spans="1:256" ht="14.25">
      <c r="A96" s="309"/>
      <c r="B96" s="310"/>
      <c r="C96" s="305"/>
      <c r="D96" s="306"/>
      <c r="E96" s="307"/>
      <c r="F96" s="251"/>
    </row>
    <row r="97" spans="1:256" s="275" customFormat="1" ht="14.25">
      <c r="A97" s="311"/>
      <c r="B97" s="312" t="s">
        <v>229</v>
      </c>
      <c r="C97" s="313"/>
      <c r="D97" s="314"/>
      <c r="E97" s="315"/>
      <c r="F97" s="316">
        <f>SUM(F91:F95)</f>
        <v>0</v>
      </c>
      <c r="G97" s="264"/>
      <c r="H97" s="264"/>
      <c r="I97" s="264"/>
      <c r="J97" s="264"/>
      <c r="K97" s="264"/>
      <c r="L97" s="264"/>
      <c r="M97" s="264"/>
      <c r="N97" s="264"/>
      <c r="O97" s="264"/>
      <c r="P97" s="264"/>
      <c r="Q97" s="264"/>
      <c r="R97" s="264"/>
      <c r="S97" s="264"/>
      <c r="T97" s="264"/>
      <c r="U97" s="264"/>
      <c r="V97" s="264"/>
      <c r="W97" s="264"/>
      <c r="X97" s="264"/>
      <c r="Y97" s="264"/>
      <c r="Z97" s="264"/>
      <c r="AA97" s="264"/>
      <c r="AB97" s="264"/>
      <c r="AC97" s="264"/>
      <c r="AD97" s="264"/>
      <c r="AE97" s="264"/>
      <c r="AF97" s="264"/>
      <c r="AG97" s="264"/>
      <c r="AH97" s="264"/>
      <c r="AI97" s="264"/>
      <c r="AJ97" s="264"/>
      <c r="AK97" s="264"/>
      <c r="AL97" s="264"/>
      <c r="AM97" s="264"/>
      <c r="AN97" s="264"/>
      <c r="AO97" s="264"/>
      <c r="AP97" s="264"/>
      <c r="AQ97" s="264"/>
      <c r="AR97" s="264"/>
      <c r="AS97" s="264"/>
      <c r="AT97" s="264"/>
      <c r="AU97" s="264"/>
      <c r="AV97" s="264"/>
      <c r="AW97" s="264"/>
      <c r="AX97" s="264"/>
      <c r="AY97" s="264"/>
      <c r="AZ97" s="264"/>
      <c r="BA97" s="264"/>
      <c r="BB97" s="264"/>
      <c r="BC97" s="264"/>
      <c r="BD97" s="264"/>
      <c r="BE97" s="264"/>
      <c r="BF97" s="264"/>
      <c r="BG97" s="264"/>
      <c r="BH97" s="264"/>
      <c r="BI97" s="264"/>
      <c r="BJ97" s="264"/>
      <c r="BK97" s="264"/>
      <c r="BL97" s="264"/>
      <c r="BM97" s="264"/>
      <c r="BN97" s="264"/>
      <c r="BO97" s="264"/>
      <c r="BP97" s="264"/>
      <c r="BQ97" s="264"/>
      <c r="BR97" s="264"/>
      <c r="BS97" s="264"/>
      <c r="BT97" s="264"/>
      <c r="BU97" s="264"/>
      <c r="BV97" s="264"/>
      <c r="BW97" s="264"/>
      <c r="BX97" s="264"/>
      <c r="BY97" s="264"/>
      <c r="BZ97" s="264"/>
      <c r="CA97" s="264"/>
      <c r="CB97" s="264"/>
      <c r="CC97" s="264"/>
      <c r="CD97" s="264"/>
      <c r="CE97" s="264"/>
      <c r="CF97" s="264"/>
      <c r="CG97" s="264"/>
      <c r="CH97" s="264"/>
      <c r="CI97" s="264"/>
      <c r="CJ97" s="264"/>
      <c r="CK97" s="264"/>
      <c r="CL97" s="264"/>
      <c r="CM97" s="264"/>
      <c r="CN97" s="264"/>
      <c r="CO97" s="264"/>
      <c r="CP97" s="264"/>
      <c r="CQ97" s="264"/>
      <c r="CR97" s="264"/>
      <c r="CS97" s="264"/>
      <c r="CT97" s="264"/>
      <c r="CU97" s="264"/>
      <c r="CV97" s="264"/>
      <c r="CW97" s="264"/>
      <c r="CX97" s="264"/>
      <c r="CY97" s="264"/>
      <c r="CZ97" s="264"/>
      <c r="DA97" s="264"/>
      <c r="DB97" s="264"/>
      <c r="DC97" s="264"/>
      <c r="DD97" s="264"/>
      <c r="DE97" s="264"/>
      <c r="DF97" s="264"/>
      <c r="DG97" s="264"/>
      <c r="DH97" s="264"/>
      <c r="DI97" s="264"/>
      <c r="DJ97" s="264"/>
      <c r="DK97" s="264"/>
      <c r="DL97" s="264"/>
      <c r="DM97" s="264"/>
      <c r="DN97" s="264"/>
      <c r="DO97" s="264"/>
      <c r="DP97" s="264"/>
      <c r="DQ97" s="264"/>
      <c r="DR97" s="264"/>
      <c r="DS97" s="264"/>
      <c r="DT97" s="264"/>
      <c r="DU97" s="264"/>
      <c r="DV97" s="264"/>
      <c r="DW97" s="264"/>
      <c r="DX97" s="264"/>
      <c r="DY97" s="264"/>
      <c r="DZ97" s="264"/>
      <c r="EA97" s="264"/>
      <c r="EB97" s="264"/>
      <c r="EC97" s="264"/>
      <c r="ED97" s="264"/>
      <c r="EE97" s="264"/>
      <c r="EF97" s="264"/>
      <c r="EG97" s="264"/>
      <c r="EH97" s="264"/>
      <c r="EI97" s="264"/>
      <c r="EJ97" s="264"/>
      <c r="EK97" s="264"/>
      <c r="EL97" s="264"/>
      <c r="EM97" s="264"/>
      <c r="EN97" s="264"/>
      <c r="EO97" s="264"/>
      <c r="EP97" s="264"/>
      <c r="EQ97" s="264"/>
      <c r="ER97" s="264"/>
      <c r="ES97" s="264"/>
      <c r="ET97" s="264"/>
      <c r="EU97" s="264"/>
      <c r="EV97" s="264"/>
      <c r="EW97" s="264"/>
      <c r="EX97" s="264"/>
      <c r="EY97" s="264"/>
      <c r="EZ97" s="264"/>
      <c r="FA97" s="264"/>
      <c r="FB97" s="264"/>
      <c r="FC97" s="264"/>
      <c r="FD97" s="264"/>
      <c r="FE97" s="264"/>
      <c r="FF97" s="264"/>
      <c r="FG97" s="264"/>
      <c r="FH97" s="264"/>
      <c r="FI97" s="264"/>
      <c r="FJ97" s="264"/>
      <c r="FK97" s="264"/>
      <c r="FL97" s="264"/>
      <c r="FM97" s="264"/>
      <c r="FN97" s="264"/>
      <c r="FO97" s="264"/>
      <c r="FP97" s="264"/>
      <c r="FQ97" s="264"/>
      <c r="FR97" s="264"/>
      <c r="FS97" s="264"/>
      <c r="FT97" s="264"/>
      <c r="FU97" s="264"/>
      <c r="FV97" s="264"/>
      <c r="FW97" s="264"/>
      <c r="FX97" s="264"/>
      <c r="FY97" s="264"/>
      <c r="FZ97" s="264"/>
      <c r="GA97" s="264"/>
      <c r="GB97" s="264"/>
      <c r="GC97" s="264"/>
      <c r="GD97" s="264"/>
      <c r="GE97" s="264"/>
      <c r="GF97" s="264"/>
      <c r="GG97" s="264"/>
      <c r="GH97" s="264"/>
      <c r="GI97" s="264"/>
      <c r="GJ97" s="264"/>
      <c r="GK97" s="264"/>
      <c r="GL97" s="264"/>
      <c r="GM97" s="264"/>
      <c r="GN97" s="264"/>
      <c r="GO97" s="264"/>
      <c r="GP97" s="264"/>
      <c r="GQ97" s="264"/>
      <c r="GR97" s="264"/>
      <c r="GS97" s="264"/>
      <c r="GT97" s="264"/>
      <c r="GU97" s="264"/>
      <c r="GV97" s="264"/>
      <c r="GW97" s="264"/>
      <c r="GX97" s="264"/>
      <c r="GY97" s="264"/>
      <c r="GZ97" s="264"/>
      <c r="HA97" s="264"/>
      <c r="HB97" s="264"/>
      <c r="HC97" s="264"/>
      <c r="HD97" s="264"/>
      <c r="HE97" s="264"/>
      <c r="HF97" s="264"/>
      <c r="HG97" s="264"/>
      <c r="HH97" s="264"/>
      <c r="HI97" s="264"/>
      <c r="HJ97" s="264"/>
      <c r="HK97" s="264"/>
      <c r="HL97" s="264"/>
      <c r="HM97" s="264"/>
      <c r="HN97" s="264"/>
      <c r="HO97" s="264"/>
      <c r="HP97" s="264"/>
      <c r="HQ97" s="264"/>
      <c r="HR97" s="264"/>
      <c r="HS97" s="264"/>
      <c r="HT97" s="264"/>
      <c r="HU97" s="264"/>
      <c r="HV97" s="264"/>
      <c r="HW97" s="264"/>
      <c r="HX97" s="264"/>
      <c r="HY97" s="264"/>
      <c r="HZ97" s="264"/>
      <c r="IA97" s="264"/>
      <c r="IB97" s="264"/>
      <c r="IC97" s="264"/>
      <c r="ID97" s="264"/>
      <c r="IE97" s="264"/>
      <c r="IF97" s="264"/>
      <c r="IG97" s="264"/>
      <c r="IH97" s="264"/>
      <c r="II97" s="264"/>
      <c r="IJ97" s="264"/>
      <c r="IK97" s="264"/>
      <c r="IL97" s="264"/>
      <c r="IM97" s="264"/>
      <c r="IN97" s="264"/>
      <c r="IO97" s="264"/>
      <c r="IP97" s="264"/>
      <c r="IQ97" s="264"/>
      <c r="IR97" s="264"/>
      <c r="IS97" s="264"/>
      <c r="IT97" s="264"/>
      <c r="IU97" s="264"/>
      <c r="IV97" s="264"/>
    </row>
    <row r="98" spans="1:256" ht="14.25">
      <c r="A98" s="311"/>
      <c r="B98" s="312" t="s">
        <v>230</v>
      </c>
      <c r="C98" s="313"/>
      <c r="D98" s="314"/>
      <c r="E98" s="315"/>
      <c r="F98" s="316">
        <f>0.25*F97</f>
        <v>0</v>
      </c>
    </row>
    <row r="99" spans="1:256" ht="14.25">
      <c r="A99" s="311"/>
      <c r="B99" s="312" t="s">
        <v>81</v>
      </c>
      <c r="C99" s="313"/>
      <c r="D99" s="314"/>
      <c r="E99" s="315"/>
      <c r="F99" s="316">
        <f>F97+F98</f>
        <v>0</v>
      </c>
    </row>
    <row r="100" spans="1:256" ht="14.25">
      <c r="A100" s="317"/>
      <c r="B100" s="318"/>
      <c r="C100" s="319"/>
      <c r="D100" s="320"/>
      <c r="E100" s="321"/>
      <c r="F100" s="322"/>
    </row>
  </sheetData>
  <mergeCells count="1">
    <mergeCell ref="A89:F89"/>
  </mergeCells>
  <printOptions horizontalCentered="1"/>
  <pageMargins left="0.78740157480314965" right="0.39370078740157483" top="0.78740157480314965" bottom="0.39370078740157483" header="0.23622047244094491" footer="0.23622047244094491"/>
  <pageSetup paperSize="9" scale="94" orientation="portrait" r:id="rId1"/>
  <headerFooter alignWithMargins="0">
    <oddHeader>&amp;L&amp;"Arial,Italic"&amp;8PERPETUO PROJEKT d.o.o.
Vrbani 27, 10000 Zagreb
info@perpetuoprojekt.hr</oddHeader>
    <oddFooter>&amp;R&amp;"Arial,Italic"&amp;8Stranica: &amp;P/&amp;N</oddFooter>
  </headerFooter>
  <rowBreaks count="3" manualBreakCount="3">
    <brk id="19" max="16383" man="1"/>
    <brk id="52" max="16383" man="1"/>
    <brk id="7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4"/>
  <sheetViews>
    <sheetView tabSelected="1" view="pageBreakPreview" zoomScaleNormal="100" zoomScaleSheetLayoutView="100" workbookViewId="0">
      <selection activeCell="L24" sqref="L24"/>
    </sheetView>
  </sheetViews>
  <sheetFormatPr defaultColWidth="11.42578125" defaultRowHeight="15"/>
  <cols>
    <col min="1" max="1" width="11.140625" style="367" customWidth="1"/>
    <col min="2" max="2" width="4.42578125" style="415" customWidth="1"/>
    <col min="3" max="3" width="18" style="416" customWidth="1"/>
    <col min="4" max="4" width="5.28515625" style="416" customWidth="1"/>
    <col min="5" max="6" width="7.140625" style="416" customWidth="1"/>
    <col min="7" max="7" width="8.140625" style="417" customWidth="1"/>
    <col min="8" max="8" width="14.42578125" style="418" customWidth="1"/>
    <col min="9" max="9" width="14.28515625" style="419" customWidth="1"/>
    <col min="10" max="254" width="11.42578125" style="367"/>
    <col min="255" max="255" width="11.140625" style="367" customWidth="1"/>
    <col min="256" max="256" width="4.42578125" style="367" customWidth="1"/>
    <col min="257" max="257" width="18" style="367" customWidth="1"/>
    <col min="258" max="258" width="5.28515625" style="367" customWidth="1"/>
    <col min="259" max="260" width="7.140625" style="367" customWidth="1"/>
    <col min="261" max="261" width="8.140625" style="367" customWidth="1"/>
    <col min="262" max="262" width="14.42578125" style="367" customWidth="1"/>
    <col min="263" max="263" width="12.7109375" style="367" customWidth="1"/>
    <col min="264" max="510" width="11.42578125" style="367"/>
    <col min="511" max="511" width="11.140625" style="367" customWidth="1"/>
    <col min="512" max="512" width="4.42578125" style="367" customWidth="1"/>
    <col min="513" max="513" width="18" style="367" customWidth="1"/>
    <col min="514" max="514" width="5.28515625" style="367" customWidth="1"/>
    <col min="515" max="516" width="7.140625" style="367" customWidth="1"/>
    <col min="517" max="517" width="8.140625" style="367" customWidth="1"/>
    <col min="518" max="518" width="14.42578125" style="367" customWidth="1"/>
    <col min="519" max="519" width="12.7109375" style="367" customWidth="1"/>
    <col min="520" max="766" width="11.42578125" style="367"/>
    <col min="767" max="767" width="11.140625" style="367" customWidth="1"/>
    <col min="768" max="768" width="4.42578125" style="367" customWidth="1"/>
    <col min="769" max="769" width="18" style="367" customWidth="1"/>
    <col min="770" max="770" width="5.28515625" style="367" customWidth="1"/>
    <col min="771" max="772" width="7.140625" style="367" customWidth="1"/>
    <col min="773" max="773" width="8.140625" style="367" customWidth="1"/>
    <col min="774" max="774" width="14.42578125" style="367" customWidth="1"/>
    <col min="775" max="775" width="12.7109375" style="367" customWidth="1"/>
    <col min="776" max="1022" width="11.42578125" style="367"/>
    <col min="1023" max="1023" width="11.140625" style="367" customWidth="1"/>
    <col min="1024" max="1024" width="4.42578125" style="367" customWidth="1"/>
    <col min="1025" max="1025" width="18" style="367" customWidth="1"/>
    <col min="1026" max="1026" width="5.28515625" style="367" customWidth="1"/>
    <col min="1027" max="1028" width="7.140625" style="367" customWidth="1"/>
    <col min="1029" max="1029" width="8.140625" style="367" customWidth="1"/>
    <col min="1030" max="1030" width="14.42578125" style="367" customWidth="1"/>
    <col min="1031" max="1031" width="12.7109375" style="367" customWidth="1"/>
    <col min="1032" max="1278" width="11.42578125" style="367"/>
    <col min="1279" max="1279" width="11.140625" style="367" customWidth="1"/>
    <col min="1280" max="1280" width="4.42578125" style="367" customWidth="1"/>
    <col min="1281" max="1281" width="18" style="367" customWidth="1"/>
    <col min="1282" max="1282" width="5.28515625" style="367" customWidth="1"/>
    <col min="1283" max="1284" width="7.140625" style="367" customWidth="1"/>
    <col min="1285" max="1285" width="8.140625" style="367" customWidth="1"/>
    <col min="1286" max="1286" width="14.42578125" style="367" customWidth="1"/>
    <col min="1287" max="1287" width="12.7109375" style="367" customWidth="1"/>
    <col min="1288" max="1534" width="11.42578125" style="367"/>
    <col min="1535" max="1535" width="11.140625" style="367" customWidth="1"/>
    <col min="1536" max="1536" width="4.42578125" style="367" customWidth="1"/>
    <col min="1537" max="1537" width="18" style="367" customWidth="1"/>
    <col min="1538" max="1538" width="5.28515625" style="367" customWidth="1"/>
    <col min="1539" max="1540" width="7.140625" style="367" customWidth="1"/>
    <col min="1541" max="1541" width="8.140625" style="367" customWidth="1"/>
    <col min="1542" max="1542" width="14.42578125" style="367" customWidth="1"/>
    <col min="1543" max="1543" width="12.7109375" style="367" customWidth="1"/>
    <col min="1544" max="1790" width="11.42578125" style="367"/>
    <col min="1791" max="1791" width="11.140625" style="367" customWidth="1"/>
    <col min="1792" max="1792" width="4.42578125" style="367" customWidth="1"/>
    <col min="1793" max="1793" width="18" style="367" customWidth="1"/>
    <col min="1794" max="1794" width="5.28515625" style="367" customWidth="1"/>
    <col min="1795" max="1796" width="7.140625" style="367" customWidth="1"/>
    <col min="1797" max="1797" width="8.140625" style="367" customWidth="1"/>
    <col min="1798" max="1798" width="14.42578125" style="367" customWidth="1"/>
    <col min="1799" max="1799" width="12.7109375" style="367" customWidth="1"/>
    <col min="1800" max="2046" width="11.42578125" style="367"/>
    <col min="2047" max="2047" width="11.140625" style="367" customWidth="1"/>
    <col min="2048" max="2048" width="4.42578125" style="367" customWidth="1"/>
    <col min="2049" max="2049" width="18" style="367" customWidth="1"/>
    <col min="2050" max="2050" width="5.28515625" style="367" customWidth="1"/>
    <col min="2051" max="2052" width="7.140625" style="367" customWidth="1"/>
    <col min="2053" max="2053" width="8.140625" style="367" customWidth="1"/>
    <col min="2054" max="2054" width="14.42578125" style="367" customWidth="1"/>
    <col min="2055" max="2055" width="12.7109375" style="367" customWidth="1"/>
    <col min="2056" max="2302" width="11.42578125" style="367"/>
    <col min="2303" max="2303" width="11.140625" style="367" customWidth="1"/>
    <col min="2304" max="2304" width="4.42578125" style="367" customWidth="1"/>
    <col min="2305" max="2305" width="18" style="367" customWidth="1"/>
    <col min="2306" max="2306" width="5.28515625" style="367" customWidth="1"/>
    <col min="2307" max="2308" width="7.140625" style="367" customWidth="1"/>
    <col min="2309" max="2309" width="8.140625" style="367" customWidth="1"/>
    <col min="2310" max="2310" width="14.42578125" style="367" customWidth="1"/>
    <col min="2311" max="2311" width="12.7109375" style="367" customWidth="1"/>
    <col min="2312" max="2558" width="11.42578125" style="367"/>
    <col min="2559" max="2559" width="11.140625" style="367" customWidth="1"/>
    <col min="2560" max="2560" width="4.42578125" style="367" customWidth="1"/>
    <col min="2561" max="2561" width="18" style="367" customWidth="1"/>
    <col min="2562" max="2562" width="5.28515625" style="367" customWidth="1"/>
    <col min="2563" max="2564" width="7.140625" style="367" customWidth="1"/>
    <col min="2565" max="2565" width="8.140625" style="367" customWidth="1"/>
    <col min="2566" max="2566" width="14.42578125" style="367" customWidth="1"/>
    <col min="2567" max="2567" width="12.7109375" style="367" customWidth="1"/>
    <col min="2568" max="2814" width="11.42578125" style="367"/>
    <col min="2815" max="2815" width="11.140625" style="367" customWidth="1"/>
    <col min="2816" max="2816" width="4.42578125" style="367" customWidth="1"/>
    <col min="2817" max="2817" width="18" style="367" customWidth="1"/>
    <col min="2818" max="2818" width="5.28515625" style="367" customWidth="1"/>
    <col min="2819" max="2820" width="7.140625" style="367" customWidth="1"/>
    <col min="2821" max="2821" width="8.140625" style="367" customWidth="1"/>
    <col min="2822" max="2822" width="14.42578125" style="367" customWidth="1"/>
    <col min="2823" max="2823" width="12.7109375" style="367" customWidth="1"/>
    <col min="2824" max="3070" width="11.42578125" style="367"/>
    <col min="3071" max="3071" width="11.140625" style="367" customWidth="1"/>
    <col min="3072" max="3072" width="4.42578125" style="367" customWidth="1"/>
    <col min="3073" max="3073" width="18" style="367" customWidth="1"/>
    <col min="3074" max="3074" width="5.28515625" style="367" customWidth="1"/>
    <col min="3075" max="3076" width="7.140625" style="367" customWidth="1"/>
    <col min="3077" max="3077" width="8.140625" style="367" customWidth="1"/>
    <col min="3078" max="3078" width="14.42578125" style="367" customWidth="1"/>
    <col min="3079" max="3079" width="12.7109375" style="367" customWidth="1"/>
    <col min="3080" max="3326" width="11.42578125" style="367"/>
    <col min="3327" max="3327" width="11.140625" style="367" customWidth="1"/>
    <col min="3328" max="3328" width="4.42578125" style="367" customWidth="1"/>
    <col min="3329" max="3329" width="18" style="367" customWidth="1"/>
    <col min="3330" max="3330" width="5.28515625" style="367" customWidth="1"/>
    <col min="3331" max="3332" width="7.140625" style="367" customWidth="1"/>
    <col min="3333" max="3333" width="8.140625" style="367" customWidth="1"/>
    <col min="3334" max="3334" width="14.42578125" style="367" customWidth="1"/>
    <col min="3335" max="3335" width="12.7109375" style="367" customWidth="1"/>
    <col min="3336" max="3582" width="11.42578125" style="367"/>
    <col min="3583" max="3583" width="11.140625" style="367" customWidth="1"/>
    <col min="3584" max="3584" width="4.42578125" style="367" customWidth="1"/>
    <col min="3585" max="3585" width="18" style="367" customWidth="1"/>
    <col min="3586" max="3586" width="5.28515625" style="367" customWidth="1"/>
    <col min="3587" max="3588" width="7.140625" style="367" customWidth="1"/>
    <col min="3589" max="3589" width="8.140625" style="367" customWidth="1"/>
    <col min="3590" max="3590" width="14.42578125" style="367" customWidth="1"/>
    <col min="3591" max="3591" width="12.7109375" style="367" customWidth="1"/>
    <col min="3592" max="3838" width="11.42578125" style="367"/>
    <col min="3839" max="3839" width="11.140625" style="367" customWidth="1"/>
    <col min="3840" max="3840" width="4.42578125" style="367" customWidth="1"/>
    <col min="3841" max="3841" width="18" style="367" customWidth="1"/>
    <col min="3842" max="3842" width="5.28515625" style="367" customWidth="1"/>
    <col min="3843" max="3844" width="7.140625" style="367" customWidth="1"/>
    <col min="3845" max="3845" width="8.140625" style="367" customWidth="1"/>
    <col min="3846" max="3846" width="14.42578125" style="367" customWidth="1"/>
    <col min="3847" max="3847" width="12.7109375" style="367" customWidth="1"/>
    <col min="3848" max="4094" width="11.42578125" style="367"/>
    <col min="4095" max="4095" width="11.140625" style="367" customWidth="1"/>
    <col min="4096" max="4096" width="4.42578125" style="367" customWidth="1"/>
    <col min="4097" max="4097" width="18" style="367" customWidth="1"/>
    <col min="4098" max="4098" width="5.28515625" style="367" customWidth="1"/>
    <col min="4099" max="4100" width="7.140625" style="367" customWidth="1"/>
    <col min="4101" max="4101" width="8.140625" style="367" customWidth="1"/>
    <col min="4102" max="4102" width="14.42578125" style="367" customWidth="1"/>
    <col min="4103" max="4103" width="12.7109375" style="367" customWidth="1"/>
    <col min="4104" max="4350" width="11.42578125" style="367"/>
    <col min="4351" max="4351" width="11.140625" style="367" customWidth="1"/>
    <col min="4352" max="4352" width="4.42578125" style="367" customWidth="1"/>
    <col min="4353" max="4353" width="18" style="367" customWidth="1"/>
    <col min="4354" max="4354" width="5.28515625" style="367" customWidth="1"/>
    <col min="4355" max="4356" width="7.140625" style="367" customWidth="1"/>
    <col min="4357" max="4357" width="8.140625" style="367" customWidth="1"/>
    <col min="4358" max="4358" width="14.42578125" style="367" customWidth="1"/>
    <col min="4359" max="4359" width="12.7109375" style="367" customWidth="1"/>
    <col min="4360" max="4606" width="11.42578125" style="367"/>
    <col min="4607" max="4607" width="11.140625" style="367" customWidth="1"/>
    <col min="4608" max="4608" width="4.42578125" style="367" customWidth="1"/>
    <col min="4609" max="4609" width="18" style="367" customWidth="1"/>
    <col min="4610" max="4610" width="5.28515625" style="367" customWidth="1"/>
    <col min="4611" max="4612" width="7.140625" style="367" customWidth="1"/>
    <col min="4613" max="4613" width="8.140625" style="367" customWidth="1"/>
    <col min="4614" max="4614" width="14.42578125" style="367" customWidth="1"/>
    <col min="4615" max="4615" width="12.7109375" style="367" customWidth="1"/>
    <col min="4616" max="4862" width="11.42578125" style="367"/>
    <col min="4863" max="4863" width="11.140625" style="367" customWidth="1"/>
    <col min="4864" max="4864" width="4.42578125" style="367" customWidth="1"/>
    <col min="4865" max="4865" width="18" style="367" customWidth="1"/>
    <col min="4866" max="4866" width="5.28515625" style="367" customWidth="1"/>
    <col min="4867" max="4868" width="7.140625" style="367" customWidth="1"/>
    <col min="4869" max="4869" width="8.140625" style="367" customWidth="1"/>
    <col min="4870" max="4870" width="14.42578125" style="367" customWidth="1"/>
    <col min="4871" max="4871" width="12.7109375" style="367" customWidth="1"/>
    <col min="4872" max="5118" width="11.42578125" style="367"/>
    <col min="5119" max="5119" width="11.140625" style="367" customWidth="1"/>
    <col min="5120" max="5120" width="4.42578125" style="367" customWidth="1"/>
    <col min="5121" max="5121" width="18" style="367" customWidth="1"/>
    <col min="5122" max="5122" width="5.28515625" style="367" customWidth="1"/>
    <col min="5123" max="5124" width="7.140625" style="367" customWidth="1"/>
    <col min="5125" max="5125" width="8.140625" style="367" customWidth="1"/>
    <col min="5126" max="5126" width="14.42578125" style="367" customWidth="1"/>
    <col min="5127" max="5127" width="12.7109375" style="367" customWidth="1"/>
    <col min="5128" max="5374" width="11.42578125" style="367"/>
    <col min="5375" max="5375" width="11.140625" style="367" customWidth="1"/>
    <col min="5376" max="5376" width="4.42578125" style="367" customWidth="1"/>
    <col min="5377" max="5377" width="18" style="367" customWidth="1"/>
    <col min="5378" max="5378" width="5.28515625" style="367" customWidth="1"/>
    <col min="5379" max="5380" width="7.140625" style="367" customWidth="1"/>
    <col min="5381" max="5381" width="8.140625" style="367" customWidth="1"/>
    <col min="5382" max="5382" width="14.42578125" style="367" customWidth="1"/>
    <col min="5383" max="5383" width="12.7109375" style="367" customWidth="1"/>
    <col min="5384" max="5630" width="11.42578125" style="367"/>
    <col min="5631" max="5631" width="11.140625" style="367" customWidth="1"/>
    <col min="5632" max="5632" width="4.42578125" style="367" customWidth="1"/>
    <col min="5633" max="5633" width="18" style="367" customWidth="1"/>
    <col min="5634" max="5634" width="5.28515625" style="367" customWidth="1"/>
    <col min="5635" max="5636" width="7.140625" style="367" customWidth="1"/>
    <col min="5637" max="5637" width="8.140625" style="367" customWidth="1"/>
    <col min="5638" max="5638" width="14.42578125" style="367" customWidth="1"/>
    <col min="5639" max="5639" width="12.7109375" style="367" customWidth="1"/>
    <col min="5640" max="5886" width="11.42578125" style="367"/>
    <col min="5887" max="5887" width="11.140625" style="367" customWidth="1"/>
    <col min="5888" max="5888" width="4.42578125" style="367" customWidth="1"/>
    <col min="5889" max="5889" width="18" style="367" customWidth="1"/>
    <col min="5890" max="5890" width="5.28515625" style="367" customWidth="1"/>
    <col min="5891" max="5892" width="7.140625" style="367" customWidth="1"/>
    <col min="5893" max="5893" width="8.140625" style="367" customWidth="1"/>
    <col min="5894" max="5894" width="14.42578125" style="367" customWidth="1"/>
    <col min="5895" max="5895" width="12.7109375" style="367" customWidth="1"/>
    <col min="5896" max="6142" width="11.42578125" style="367"/>
    <col min="6143" max="6143" width="11.140625" style="367" customWidth="1"/>
    <col min="6144" max="6144" width="4.42578125" style="367" customWidth="1"/>
    <col min="6145" max="6145" width="18" style="367" customWidth="1"/>
    <col min="6146" max="6146" width="5.28515625" style="367" customWidth="1"/>
    <col min="6147" max="6148" width="7.140625" style="367" customWidth="1"/>
    <col min="6149" max="6149" width="8.140625" style="367" customWidth="1"/>
    <col min="6150" max="6150" width="14.42578125" style="367" customWidth="1"/>
    <col min="6151" max="6151" width="12.7109375" style="367" customWidth="1"/>
    <col min="6152" max="6398" width="11.42578125" style="367"/>
    <col min="6399" max="6399" width="11.140625" style="367" customWidth="1"/>
    <col min="6400" max="6400" width="4.42578125" style="367" customWidth="1"/>
    <col min="6401" max="6401" width="18" style="367" customWidth="1"/>
    <col min="6402" max="6402" width="5.28515625" style="367" customWidth="1"/>
    <col min="6403" max="6404" width="7.140625" style="367" customWidth="1"/>
    <col min="6405" max="6405" width="8.140625" style="367" customWidth="1"/>
    <col min="6406" max="6406" width="14.42578125" style="367" customWidth="1"/>
    <col min="6407" max="6407" width="12.7109375" style="367" customWidth="1"/>
    <col min="6408" max="6654" width="11.42578125" style="367"/>
    <col min="6655" max="6655" width="11.140625" style="367" customWidth="1"/>
    <col min="6656" max="6656" width="4.42578125" style="367" customWidth="1"/>
    <col min="6657" max="6657" width="18" style="367" customWidth="1"/>
    <col min="6658" max="6658" width="5.28515625" style="367" customWidth="1"/>
    <col min="6659" max="6660" width="7.140625" style="367" customWidth="1"/>
    <col min="6661" max="6661" width="8.140625" style="367" customWidth="1"/>
    <col min="6662" max="6662" width="14.42578125" style="367" customWidth="1"/>
    <col min="6663" max="6663" width="12.7109375" style="367" customWidth="1"/>
    <col min="6664" max="6910" width="11.42578125" style="367"/>
    <col min="6911" max="6911" width="11.140625" style="367" customWidth="1"/>
    <col min="6912" max="6912" width="4.42578125" style="367" customWidth="1"/>
    <col min="6913" max="6913" width="18" style="367" customWidth="1"/>
    <col min="6914" max="6914" width="5.28515625" style="367" customWidth="1"/>
    <col min="6915" max="6916" width="7.140625" style="367" customWidth="1"/>
    <col min="6917" max="6917" width="8.140625" style="367" customWidth="1"/>
    <col min="6918" max="6918" width="14.42578125" style="367" customWidth="1"/>
    <col min="6919" max="6919" width="12.7109375" style="367" customWidth="1"/>
    <col min="6920" max="7166" width="11.42578125" style="367"/>
    <col min="7167" max="7167" width="11.140625" style="367" customWidth="1"/>
    <col min="7168" max="7168" width="4.42578125" style="367" customWidth="1"/>
    <col min="7169" max="7169" width="18" style="367" customWidth="1"/>
    <col min="7170" max="7170" width="5.28515625" style="367" customWidth="1"/>
    <col min="7171" max="7172" width="7.140625" style="367" customWidth="1"/>
    <col min="7173" max="7173" width="8.140625" style="367" customWidth="1"/>
    <col min="7174" max="7174" width="14.42578125" style="367" customWidth="1"/>
    <col min="7175" max="7175" width="12.7109375" style="367" customWidth="1"/>
    <col min="7176" max="7422" width="11.42578125" style="367"/>
    <col min="7423" max="7423" width="11.140625" style="367" customWidth="1"/>
    <col min="7424" max="7424" width="4.42578125" style="367" customWidth="1"/>
    <col min="7425" max="7425" width="18" style="367" customWidth="1"/>
    <col min="7426" max="7426" width="5.28515625" style="367" customWidth="1"/>
    <col min="7427" max="7428" width="7.140625" style="367" customWidth="1"/>
    <col min="7429" max="7429" width="8.140625" style="367" customWidth="1"/>
    <col min="7430" max="7430" width="14.42578125" style="367" customWidth="1"/>
    <col min="7431" max="7431" width="12.7109375" style="367" customWidth="1"/>
    <col min="7432" max="7678" width="11.42578125" style="367"/>
    <col min="7679" max="7679" width="11.140625" style="367" customWidth="1"/>
    <col min="7680" max="7680" width="4.42578125" style="367" customWidth="1"/>
    <col min="7681" max="7681" width="18" style="367" customWidth="1"/>
    <col min="7682" max="7682" width="5.28515625" style="367" customWidth="1"/>
    <col min="7683" max="7684" width="7.140625" style="367" customWidth="1"/>
    <col min="7685" max="7685" width="8.140625" style="367" customWidth="1"/>
    <col min="7686" max="7686" width="14.42578125" style="367" customWidth="1"/>
    <col min="7687" max="7687" width="12.7109375" style="367" customWidth="1"/>
    <col min="7688" max="7934" width="11.42578125" style="367"/>
    <col min="7935" max="7935" width="11.140625" style="367" customWidth="1"/>
    <col min="7936" max="7936" width="4.42578125" style="367" customWidth="1"/>
    <col min="7937" max="7937" width="18" style="367" customWidth="1"/>
    <col min="7938" max="7938" width="5.28515625" style="367" customWidth="1"/>
    <col min="7939" max="7940" width="7.140625" style="367" customWidth="1"/>
    <col min="7941" max="7941" width="8.140625" style="367" customWidth="1"/>
    <col min="7942" max="7942" width="14.42578125" style="367" customWidth="1"/>
    <col min="7943" max="7943" width="12.7109375" style="367" customWidth="1"/>
    <col min="7944" max="8190" width="11.42578125" style="367"/>
    <col min="8191" max="8191" width="11.140625" style="367" customWidth="1"/>
    <col min="8192" max="8192" width="4.42578125" style="367" customWidth="1"/>
    <col min="8193" max="8193" width="18" style="367" customWidth="1"/>
    <col min="8194" max="8194" width="5.28515625" style="367" customWidth="1"/>
    <col min="8195" max="8196" width="7.140625" style="367" customWidth="1"/>
    <col min="8197" max="8197" width="8.140625" style="367" customWidth="1"/>
    <col min="8198" max="8198" width="14.42578125" style="367" customWidth="1"/>
    <col min="8199" max="8199" width="12.7109375" style="367" customWidth="1"/>
    <col min="8200" max="8446" width="11.42578125" style="367"/>
    <col min="8447" max="8447" width="11.140625" style="367" customWidth="1"/>
    <col min="8448" max="8448" width="4.42578125" style="367" customWidth="1"/>
    <col min="8449" max="8449" width="18" style="367" customWidth="1"/>
    <col min="8450" max="8450" width="5.28515625" style="367" customWidth="1"/>
    <col min="8451" max="8452" width="7.140625" style="367" customWidth="1"/>
    <col min="8453" max="8453" width="8.140625" style="367" customWidth="1"/>
    <col min="8454" max="8454" width="14.42578125" style="367" customWidth="1"/>
    <col min="8455" max="8455" width="12.7109375" style="367" customWidth="1"/>
    <col min="8456" max="8702" width="11.42578125" style="367"/>
    <col min="8703" max="8703" width="11.140625" style="367" customWidth="1"/>
    <col min="8704" max="8704" width="4.42578125" style="367" customWidth="1"/>
    <col min="8705" max="8705" width="18" style="367" customWidth="1"/>
    <col min="8706" max="8706" width="5.28515625" style="367" customWidth="1"/>
    <col min="8707" max="8708" width="7.140625" style="367" customWidth="1"/>
    <col min="8709" max="8709" width="8.140625" style="367" customWidth="1"/>
    <col min="8710" max="8710" width="14.42578125" style="367" customWidth="1"/>
    <col min="8711" max="8711" width="12.7109375" style="367" customWidth="1"/>
    <col min="8712" max="8958" width="11.42578125" style="367"/>
    <col min="8959" max="8959" width="11.140625" style="367" customWidth="1"/>
    <col min="8960" max="8960" width="4.42578125" style="367" customWidth="1"/>
    <col min="8961" max="8961" width="18" style="367" customWidth="1"/>
    <col min="8962" max="8962" width="5.28515625" style="367" customWidth="1"/>
    <col min="8963" max="8964" width="7.140625" style="367" customWidth="1"/>
    <col min="8965" max="8965" width="8.140625" style="367" customWidth="1"/>
    <col min="8966" max="8966" width="14.42578125" style="367" customWidth="1"/>
    <col min="8967" max="8967" width="12.7109375" style="367" customWidth="1"/>
    <col min="8968" max="9214" width="11.42578125" style="367"/>
    <col min="9215" max="9215" width="11.140625" style="367" customWidth="1"/>
    <col min="9216" max="9216" width="4.42578125" style="367" customWidth="1"/>
    <col min="9217" max="9217" width="18" style="367" customWidth="1"/>
    <col min="9218" max="9218" width="5.28515625" style="367" customWidth="1"/>
    <col min="9219" max="9220" width="7.140625" style="367" customWidth="1"/>
    <col min="9221" max="9221" width="8.140625" style="367" customWidth="1"/>
    <col min="9222" max="9222" width="14.42578125" style="367" customWidth="1"/>
    <col min="9223" max="9223" width="12.7109375" style="367" customWidth="1"/>
    <col min="9224" max="9470" width="11.42578125" style="367"/>
    <col min="9471" max="9471" width="11.140625" style="367" customWidth="1"/>
    <col min="9472" max="9472" width="4.42578125" style="367" customWidth="1"/>
    <col min="9473" max="9473" width="18" style="367" customWidth="1"/>
    <col min="9474" max="9474" width="5.28515625" style="367" customWidth="1"/>
    <col min="9475" max="9476" width="7.140625" style="367" customWidth="1"/>
    <col min="9477" max="9477" width="8.140625" style="367" customWidth="1"/>
    <col min="9478" max="9478" width="14.42578125" style="367" customWidth="1"/>
    <col min="9479" max="9479" width="12.7109375" style="367" customWidth="1"/>
    <col min="9480" max="9726" width="11.42578125" style="367"/>
    <col min="9727" max="9727" width="11.140625" style="367" customWidth="1"/>
    <col min="9728" max="9728" width="4.42578125" style="367" customWidth="1"/>
    <col min="9729" max="9729" width="18" style="367" customWidth="1"/>
    <col min="9730" max="9730" width="5.28515625" style="367" customWidth="1"/>
    <col min="9731" max="9732" width="7.140625" style="367" customWidth="1"/>
    <col min="9733" max="9733" width="8.140625" style="367" customWidth="1"/>
    <col min="9734" max="9734" width="14.42578125" style="367" customWidth="1"/>
    <col min="9735" max="9735" width="12.7109375" style="367" customWidth="1"/>
    <col min="9736" max="9982" width="11.42578125" style="367"/>
    <col min="9983" max="9983" width="11.140625" style="367" customWidth="1"/>
    <col min="9984" max="9984" width="4.42578125" style="367" customWidth="1"/>
    <col min="9985" max="9985" width="18" style="367" customWidth="1"/>
    <col min="9986" max="9986" width="5.28515625" style="367" customWidth="1"/>
    <col min="9987" max="9988" width="7.140625" style="367" customWidth="1"/>
    <col min="9989" max="9989" width="8.140625" style="367" customWidth="1"/>
    <col min="9990" max="9990" width="14.42578125" style="367" customWidth="1"/>
    <col min="9991" max="9991" width="12.7109375" style="367" customWidth="1"/>
    <col min="9992" max="10238" width="11.42578125" style="367"/>
    <col min="10239" max="10239" width="11.140625" style="367" customWidth="1"/>
    <col min="10240" max="10240" width="4.42578125" style="367" customWidth="1"/>
    <col min="10241" max="10241" width="18" style="367" customWidth="1"/>
    <col min="10242" max="10242" width="5.28515625" style="367" customWidth="1"/>
    <col min="10243" max="10244" width="7.140625" style="367" customWidth="1"/>
    <col min="10245" max="10245" width="8.140625" style="367" customWidth="1"/>
    <col min="10246" max="10246" width="14.42578125" style="367" customWidth="1"/>
    <col min="10247" max="10247" width="12.7109375" style="367" customWidth="1"/>
    <col min="10248" max="10494" width="11.42578125" style="367"/>
    <col min="10495" max="10495" width="11.140625" style="367" customWidth="1"/>
    <col min="10496" max="10496" width="4.42578125" style="367" customWidth="1"/>
    <col min="10497" max="10497" width="18" style="367" customWidth="1"/>
    <col min="10498" max="10498" width="5.28515625" style="367" customWidth="1"/>
    <col min="10499" max="10500" width="7.140625" style="367" customWidth="1"/>
    <col min="10501" max="10501" width="8.140625" style="367" customWidth="1"/>
    <col min="10502" max="10502" width="14.42578125" style="367" customWidth="1"/>
    <col min="10503" max="10503" width="12.7109375" style="367" customWidth="1"/>
    <col min="10504" max="10750" width="11.42578125" style="367"/>
    <col min="10751" max="10751" width="11.140625" style="367" customWidth="1"/>
    <col min="10752" max="10752" width="4.42578125" style="367" customWidth="1"/>
    <col min="10753" max="10753" width="18" style="367" customWidth="1"/>
    <col min="10754" max="10754" width="5.28515625" style="367" customWidth="1"/>
    <col min="10755" max="10756" width="7.140625" style="367" customWidth="1"/>
    <col min="10757" max="10757" width="8.140625" style="367" customWidth="1"/>
    <col min="10758" max="10758" width="14.42578125" style="367" customWidth="1"/>
    <col min="10759" max="10759" width="12.7109375" style="367" customWidth="1"/>
    <col min="10760" max="11006" width="11.42578125" style="367"/>
    <col min="11007" max="11007" width="11.140625" style="367" customWidth="1"/>
    <col min="11008" max="11008" width="4.42578125" style="367" customWidth="1"/>
    <col min="11009" max="11009" width="18" style="367" customWidth="1"/>
    <col min="11010" max="11010" width="5.28515625" style="367" customWidth="1"/>
    <col min="11011" max="11012" width="7.140625" style="367" customWidth="1"/>
    <col min="11013" max="11013" width="8.140625" style="367" customWidth="1"/>
    <col min="11014" max="11014" width="14.42578125" style="367" customWidth="1"/>
    <col min="11015" max="11015" width="12.7109375" style="367" customWidth="1"/>
    <col min="11016" max="11262" width="11.42578125" style="367"/>
    <col min="11263" max="11263" width="11.140625" style="367" customWidth="1"/>
    <col min="11264" max="11264" width="4.42578125" style="367" customWidth="1"/>
    <col min="11265" max="11265" width="18" style="367" customWidth="1"/>
    <col min="11266" max="11266" width="5.28515625" style="367" customWidth="1"/>
    <col min="11267" max="11268" width="7.140625" style="367" customWidth="1"/>
    <col min="11269" max="11269" width="8.140625" style="367" customWidth="1"/>
    <col min="11270" max="11270" width="14.42578125" style="367" customWidth="1"/>
    <col min="11271" max="11271" width="12.7109375" style="367" customWidth="1"/>
    <col min="11272" max="11518" width="11.42578125" style="367"/>
    <col min="11519" max="11519" width="11.140625" style="367" customWidth="1"/>
    <col min="11520" max="11520" width="4.42578125" style="367" customWidth="1"/>
    <col min="11521" max="11521" width="18" style="367" customWidth="1"/>
    <col min="11522" max="11522" width="5.28515625" style="367" customWidth="1"/>
    <col min="11523" max="11524" width="7.140625" style="367" customWidth="1"/>
    <col min="11525" max="11525" width="8.140625" style="367" customWidth="1"/>
    <col min="11526" max="11526" width="14.42578125" style="367" customWidth="1"/>
    <col min="11527" max="11527" width="12.7109375" style="367" customWidth="1"/>
    <col min="11528" max="11774" width="11.42578125" style="367"/>
    <col min="11775" max="11775" width="11.140625" style="367" customWidth="1"/>
    <col min="11776" max="11776" width="4.42578125" style="367" customWidth="1"/>
    <col min="11777" max="11777" width="18" style="367" customWidth="1"/>
    <col min="11778" max="11778" width="5.28515625" style="367" customWidth="1"/>
    <col min="11779" max="11780" width="7.140625" style="367" customWidth="1"/>
    <col min="11781" max="11781" width="8.140625" style="367" customWidth="1"/>
    <col min="11782" max="11782" width="14.42578125" style="367" customWidth="1"/>
    <col min="11783" max="11783" width="12.7109375" style="367" customWidth="1"/>
    <col min="11784" max="12030" width="11.42578125" style="367"/>
    <col min="12031" max="12031" width="11.140625" style="367" customWidth="1"/>
    <col min="12032" max="12032" width="4.42578125" style="367" customWidth="1"/>
    <col min="12033" max="12033" width="18" style="367" customWidth="1"/>
    <col min="12034" max="12034" width="5.28515625" style="367" customWidth="1"/>
    <col min="12035" max="12036" width="7.140625" style="367" customWidth="1"/>
    <col min="12037" max="12037" width="8.140625" style="367" customWidth="1"/>
    <col min="12038" max="12038" width="14.42578125" style="367" customWidth="1"/>
    <col min="12039" max="12039" width="12.7109375" style="367" customWidth="1"/>
    <col min="12040" max="12286" width="11.42578125" style="367"/>
    <col min="12287" max="12287" width="11.140625" style="367" customWidth="1"/>
    <col min="12288" max="12288" width="4.42578125" style="367" customWidth="1"/>
    <col min="12289" max="12289" width="18" style="367" customWidth="1"/>
    <col min="12290" max="12290" width="5.28515625" style="367" customWidth="1"/>
    <col min="12291" max="12292" width="7.140625" style="367" customWidth="1"/>
    <col min="12293" max="12293" width="8.140625" style="367" customWidth="1"/>
    <col min="12294" max="12294" width="14.42578125" style="367" customWidth="1"/>
    <col min="12295" max="12295" width="12.7109375" style="367" customWidth="1"/>
    <col min="12296" max="12542" width="11.42578125" style="367"/>
    <col min="12543" max="12543" width="11.140625" style="367" customWidth="1"/>
    <col min="12544" max="12544" width="4.42578125" style="367" customWidth="1"/>
    <col min="12545" max="12545" width="18" style="367" customWidth="1"/>
    <col min="12546" max="12546" width="5.28515625" style="367" customWidth="1"/>
    <col min="12547" max="12548" width="7.140625" style="367" customWidth="1"/>
    <col min="12549" max="12549" width="8.140625" style="367" customWidth="1"/>
    <col min="12550" max="12550" width="14.42578125" style="367" customWidth="1"/>
    <col min="12551" max="12551" width="12.7109375" style="367" customWidth="1"/>
    <col min="12552" max="12798" width="11.42578125" style="367"/>
    <col min="12799" max="12799" width="11.140625" style="367" customWidth="1"/>
    <col min="12800" max="12800" width="4.42578125" style="367" customWidth="1"/>
    <col min="12801" max="12801" width="18" style="367" customWidth="1"/>
    <col min="12802" max="12802" width="5.28515625" style="367" customWidth="1"/>
    <col min="12803" max="12804" width="7.140625" style="367" customWidth="1"/>
    <col min="12805" max="12805" width="8.140625" style="367" customWidth="1"/>
    <col min="12806" max="12806" width="14.42578125" style="367" customWidth="1"/>
    <col min="12807" max="12807" width="12.7109375" style="367" customWidth="1"/>
    <col min="12808" max="13054" width="11.42578125" style="367"/>
    <col min="13055" max="13055" width="11.140625" style="367" customWidth="1"/>
    <col min="13056" max="13056" width="4.42578125" style="367" customWidth="1"/>
    <col min="13057" max="13057" width="18" style="367" customWidth="1"/>
    <col min="13058" max="13058" width="5.28515625" style="367" customWidth="1"/>
    <col min="13059" max="13060" width="7.140625" style="367" customWidth="1"/>
    <col min="13061" max="13061" width="8.140625" style="367" customWidth="1"/>
    <col min="13062" max="13062" width="14.42578125" style="367" customWidth="1"/>
    <col min="13063" max="13063" width="12.7109375" style="367" customWidth="1"/>
    <col min="13064" max="13310" width="11.42578125" style="367"/>
    <col min="13311" max="13311" width="11.140625" style="367" customWidth="1"/>
    <col min="13312" max="13312" width="4.42578125" style="367" customWidth="1"/>
    <col min="13313" max="13313" width="18" style="367" customWidth="1"/>
    <col min="13314" max="13314" width="5.28515625" style="367" customWidth="1"/>
    <col min="13315" max="13316" width="7.140625" style="367" customWidth="1"/>
    <col min="13317" max="13317" width="8.140625" style="367" customWidth="1"/>
    <col min="13318" max="13318" width="14.42578125" style="367" customWidth="1"/>
    <col min="13319" max="13319" width="12.7109375" style="367" customWidth="1"/>
    <col min="13320" max="13566" width="11.42578125" style="367"/>
    <col min="13567" max="13567" width="11.140625" style="367" customWidth="1"/>
    <col min="13568" max="13568" width="4.42578125" style="367" customWidth="1"/>
    <col min="13569" max="13569" width="18" style="367" customWidth="1"/>
    <col min="13570" max="13570" width="5.28515625" style="367" customWidth="1"/>
    <col min="13571" max="13572" width="7.140625" style="367" customWidth="1"/>
    <col min="13573" max="13573" width="8.140625" style="367" customWidth="1"/>
    <col min="13574" max="13574" width="14.42578125" style="367" customWidth="1"/>
    <col min="13575" max="13575" width="12.7109375" style="367" customWidth="1"/>
    <col min="13576" max="13822" width="11.42578125" style="367"/>
    <col min="13823" max="13823" width="11.140625" style="367" customWidth="1"/>
    <col min="13824" max="13824" width="4.42578125" style="367" customWidth="1"/>
    <col min="13825" max="13825" width="18" style="367" customWidth="1"/>
    <col min="13826" max="13826" width="5.28515625" style="367" customWidth="1"/>
    <col min="13827" max="13828" width="7.140625" style="367" customWidth="1"/>
    <col min="13829" max="13829" width="8.140625" style="367" customWidth="1"/>
    <col min="13830" max="13830" width="14.42578125" style="367" customWidth="1"/>
    <col min="13831" max="13831" width="12.7109375" style="367" customWidth="1"/>
    <col min="13832" max="14078" width="11.42578125" style="367"/>
    <col min="14079" max="14079" width="11.140625" style="367" customWidth="1"/>
    <col min="14080" max="14080" width="4.42578125" style="367" customWidth="1"/>
    <col min="14081" max="14081" width="18" style="367" customWidth="1"/>
    <col min="14082" max="14082" width="5.28515625" style="367" customWidth="1"/>
    <col min="14083" max="14084" width="7.140625" style="367" customWidth="1"/>
    <col min="14085" max="14085" width="8.140625" style="367" customWidth="1"/>
    <col min="14086" max="14086" width="14.42578125" style="367" customWidth="1"/>
    <col min="14087" max="14087" width="12.7109375" style="367" customWidth="1"/>
    <col min="14088" max="14334" width="11.42578125" style="367"/>
    <col min="14335" max="14335" width="11.140625" style="367" customWidth="1"/>
    <col min="14336" max="14336" width="4.42578125" style="367" customWidth="1"/>
    <col min="14337" max="14337" width="18" style="367" customWidth="1"/>
    <col min="14338" max="14338" width="5.28515625" style="367" customWidth="1"/>
    <col min="14339" max="14340" width="7.140625" style="367" customWidth="1"/>
    <col min="14341" max="14341" width="8.140625" style="367" customWidth="1"/>
    <col min="14342" max="14342" width="14.42578125" style="367" customWidth="1"/>
    <col min="14343" max="14343" width="12.7109375" style="367" customWidth="1"/>
    <col min="14344" max="14590" width="11.42578125" style="367"/>
    <col min="14591" max="14591" width="11.140625" style="367" customWidth="1"/>
    <col min="14592" max="14592" width="4.42578125" style="367" customWidth="1"/>
    <col min="14593" max="14593" width="18" style="367" customWidth="1"/>
    <col min="14594" max="14594" width="5.28515625" style="367" customWidth="1"/>
    <col min="14595" max="14596" width="7.140625" style="367" customWidth="1"/>
    <col min="14597" max="14597" width="8.140625" style="367" customWidth="1"/>
    <col min="14598" max="14598" width="14.42578125" style="367" customWidth="1"/>
    <col min="14599" max="14599" width="12.7109375" style="367" customWidth="1"/>
    <col min="14600" max="14846" width="11.42578125" style="367"/>
    <col min="14847" max="14847" width="11.140625" style="367" customWidth="1"/>
    <col min="14848" max="14848" width="4.42578125" style="367" customWidth="1"/>
    <col min="14849" max="14849" width="18" style="367" customWidth="1"/>
    <col min="14850" max="14850" width="5.28515625" style="367" customWidth="1"/>
    <col min="14851" max="14852" width="7.140625" style="367" customWidth="1"/>
    <col min="14853" max="14853" width="8.140625" style="367" customWidth="1"/>
    <col min="14854" max="14854" width="14.42578125" style="367" customWidth="1"/>
    <col min="14855" max="14855" width="12.7109375" style="367" customWidth="1"/>
    <col min="14856" max="15102" width="11.42578125" style="367"/>
    <col min="15103" max="15103" width="11.140625" style="367" customWidth="1"/>
    <col min="15104" max="15104" width="4.42578125" style="367" customWidth="1"/>
    <col min="15105" max="15105" width="18" style="367" customWidth="1"/>
    <col min="15106" max="15106" width="5.28515625" style="367" customWidth="1"/>
    <col min="15107" max="15108" width="7.140625" style="367" customWidth="1"/>
    <col min="15109" max="15109" width="8.140625" style="367" customWidth="1"/>
    <col min="15110" max="15110" width="14.42578125" style="367" customWidth="1"/>
    <col min="15111" max="15111" width="12.7109375" style="367" customWidth="1"/>
    <col min="15112" max="15358" width="11.42578125" style="367"/>
    <col min="15359" max="15359" width="11.140625" style="367" customWidth="1"/>
    <col min="15360" max="15360" width="4.42578125" style="367" customWidth="1"/>
    <col min="15361" max="15361" width="18" style="367" customWidth="1"/>
    <col min="15362" max="15362" width="5.28515625" style="367" customWidth="1"/>
    <col min="15363" max="15364" width="7.140625" style="367" customWidth="1"/>
    <col min="15365" max="15365" width="8.140625" style="367" customWidth="1"/>
    <col min="15366" max="15366" width="14.42578125" style="367" customWidth="1"/>
    <col min="15367" max="15367" width="12.7109375" style="367" customWidth="1"/>
    <col min="15368" max="15614" width="11.42578125" style="367"/>
    <col min="15615" max="15615" width="11.140625" style="367" customWidth="1"/>
    <col min="15616" max="15616" width="4.42578125" style="367" customWidth="1"/>
    <col min="15617" max="15617" width="18" style="367" customWidth="1"/>
    <col min="15618" max="15618" width="5.28515625" style="367" customWidth="1"/>
    <col min="15619" max="15620" width="7.140625" style="367" customWidth="1"/>
    <col min="15621" max="15621" width="8.140625" style="367" customWidth="1"/>
    <col min="15622" max="15622" width="14.42578125" style="367" customWidth="1"/>
    <col min="15623" max="15623" width="12.7109375" style="367" customWidth="1"/>
    <col min="15624" max="15870" width="11.42578125" style="367"/>
    <col min="15871" max="15871" width="11.140625" style="367" customWidth="1"/>
    <col min="15872" max="15872" width="4.42578125" style="367" customWidth="1"/>
    <col min="15873" max="15873" width="18" style="367" customWidth="1"/>
    <col min="15874" max="15874" width="5.28515625" style="367" customWidth="1"/>
    <col min="15875" max="15876" width="7.140625" style="367" customWidth="1"/>
    <col min="15877" max="15877" width="8.140625" style="367" customWidth="1"/>
    <col min="15878" max="15878" width="14.42578125" style="367" customWidth="1"/>
    <col min="15879" max="15879" width="12.7109375" style="367" customWidth="1"/>
    <col min="15880" max="16126" width="11.42578125" style="367"/>
    <col min="16127" max="16127" width="11.140625" style="367" customWidth="1"/>
    <col min="16128" max="16128" width="4.42578125" style="367" customWidth="1"/>
    <col min="16129" max="16129" width="18" style="367" customWidth="1"/>
    <col min="16130" max="16130" width="5.28515625" style="367" customWidth="1"/>
    <col min="16131" max="16132" width="7.140625" style="367" customWidth="1"/>
    <col min="16133" max="16133" width="8.140625" style="367" customWidth="1"/>
    <col min="16134" max="16134" width="14.42578125" style="367" customWidth="1"/>
    <col min="16135" max="16135" width="12.7109375" style="367" customWidth="1"/>
    <col min="16136" max="16384" width="11.42578125" style="367"/>
  </cols>
  <sheetData>
    <row r="1" spans="1:9" s="359" customFormat="1" ht="19.5" customHeight="1">
      <c r="A1" s="420" t="s">
        <v>289</v>
      </c>
      <c r="B1" s="420"/>
      <c r="C1" s="420"/>
      <c r="D1" s="420"/>
      <c r="E1" s="420"/>
      <c r="F1" s="420"/>
      <c r="G1" s="420"/>
      <c r="H1" s="420"/>
      <c r="I1" s="420"/>
    </row>
    <row r="2" spans="1:9" s="359" customFormat="1" ht="15" customHeight="1">
      <c r="B2" s="360"/>
      <c r="C2" s="360"/>
      <c r="D2" s="360"/>
      <c r="E2" s="361"/>
      <c r="F2" s="361"/>
      <c r="G2" s="361"/>
      <c r="H2" s="361"/>
      <c r="I2" s="361"/>
    </row>
    <row r="3" spans="1:9" s="359" customFormat="1" ht="15" customHeight="1">
      <c r="B3" s="362"/>
      <c r="C3" s="362"/>
      <c r="D3" s="362"/>
      <c r="E3" s="363"/>
      <c r="F3" s="363"/>
      <c r="G3" s="363"/>
      <c r="H3" s="363"/>
      <c r="I3" s="363"/>
    </row>
    <row r="4" spans="1:9" s="359" customFormat="1" ht="15" customHeight="1">
      <c r="B4" s="364" t="s">
        <v>282</v>
      </c>
      <c r="C4" s="365"/>
      <c r="D4" s="364" t="s">
        <v>283</v>
      </c>
      <c r="E4" s="364"/>
      <c r="F4" s="364"/>
      <c r="G4" s="364"/>
      <c r="H4" s="364"/>
      <c r="I4" s="366"/>
    </row>
    <row r="5" spans="1:9">
      <c r="B5" s="370"/>
      <c r="C5" s="368"/>
      <c r="D5" s="369" t="s">
        <v>284</v>
      </c>
      <c r="E5" s="369"/>
      <c r="F5" s="369"/>
      <c r="G5" s="369"/>
      <c r="H5" s="369"/>
      <c r="I5" s="366"/>
    </row>
    <row r="6" spans="1:9">
      <c r="B6" s="370"/>
      <c r="C6" s="368"/>
      <c r="D6" s="371" t="s">
        <v>290</v>
      </c>
      <c r="E6" s="371"/>
      <c r="F6" s="371"/>
      <c r="G6" s="371"/>
      <c r="H6" s="371"/>
      <c r="I6" s="366"/>
    </row>
    <row r="7" spans="1:9">
      <c r="B7" s="370"/>
      <c r="C7" s="368"/>
      <c r="D7" s="368"/>
      <c r="E7" s="368"/>
      <c r="F7" s="368"/>
      <c r="G7" s="372"/>
      <c r="H7" s="373"/>
      <c r="I7" s="374"/>
    </row>
    <row r="8" spans="1:9">
      <c r="B8" s="375"/>
      <c r="C8" s="376"/>
      <c r="D8" s="376"/>
      <c r="E8" s="376"/>
      <c r="F8" s="376"/>
      <c r="G8" s="377"/>
      <c r="H8" s="378"/>
      <c r="I8" s="379"/>
    </row>
    <row r="9" spans="1:9" ht="15" customHeight="1">
      <c r="B9" s="380" t="s">
        <v>291</v>
      </c>
      <c r="C9" s="380"/>
      <c r="D9" s="381" t="s">
        <v>294</v>
      </c>
      <c r="E9" s="381"/>
      <c r="F9" s="381"/>
      <c r="G9" s="381"/>
      <c r="H9" s="381"/>
      <c r="I9" s="381"/>
    </row>
    <row r="10" spans="1:9" ht="15" customHeight="1">
      <c r="B10" s="380"/>
      <c r="C10" s="380"/>
      <c r="D10" s="381" t="s">
        <v>293</v>
      </c>
      <c r="E10" s="381"/>
      <c r="F10" s="381"/>
      <c r="G10" s="381"/>
      <c r="H10" s="381"/>
      <c r="I10" s="381"/>
    </row>
    <row r="11" spans="1:9" ht="15" customHeight="1">
      <c r="B11" s="380"/>
      <c r="C11" s="380"/>
      <c r="D11" s="382"/>
      <c r="E11" s="382"/>
      <c r="F11" s="382"/>
      <c r="G11" s="382"/>
      <c r="H11" s="382"/>
      <c r="I11" s="382"/>
    </row>
    <row r="12" spans="1:9">
      <c r="B12" s="383"/>
      <c r="C12" s="384"/>
      <c r="D12" s="384"/>
      <c r="E12" s="384"/>
      <c r="F12" s="384"/>
      <c r="G12" s="385"/>
      <c r="H12" s="386"/>
      <c r="I12" s="387"/>
    </row>
    <row r="13" spans="1:9" ht="15" customHeight="1">
      <c r="B13" s="380" t="s">
        <v>292</v>
      </c>
      <c r="C13" s="380"/>
      <c r="D13" s="381" t="s">
        <v>296</v>
      </c>
      <c r="E13" s="381"/>
      <c r="F13" s="381"/>
      <c r="G13" s="381"/>
      <c r="H13" s="381"/>
      <c r="I13" s="381"/>
    </row>
    <row r="14" spans="1:9">
      <c r="B14" s="383"/>
      <c r="C14" s="384"/>
      <c r="D14" s="388" t="s">
        <v>295</v>
      </c>
      <c r="E14" s="388"/>
      <c r="F14" s="388"/>
      <c r="G14" s="388"/>
      <c r="H14" s="388"/>
      <c r="I14" s="388"/>
    </row>
    <row r="15" spans="1:9">
      <c r="B15" s="383"/>
      <c r="C15" s="384"/>
      <c r="D15" s="389"/>
      <c r="E15" s="389"/>
      <c r="F15" s="389"/>
      <c r="G15" s="389"/>
      <c r="H15" s="389"/>
      <c r="I15" s="389"/>
    </row>
    <row r="16" spans="1:9" ht="15.75">
      <c r="B16" s="390"/>
      <c r="C16" s="390"/>
      <c r="D16" s="390"/>
      <c r="E16" s="390"/>
      <c r="F16" s="390"/>
      <c r="G16" s="390"/>
      <c r="H16" s="390"/>
      <c r="I16" s="390"/>
    </row>
    <row r="17" spans="1:9" ht="15.75">
      <c r="A17" s="393" t="s">
        <v>285</v>
      </c>
      <c r="B17" s="421"/>
      <c r="C17" s="421"/>
      <c r="D17" s="421"/>
      <c r="E17" s="421"/>
      <c r="F17" s="391"/>
      <c r="G17" s="391"/>
      <c r="H17" s="391"/>
      <c r="I17" s="392">
        <f>+GOR!F253</f>
        <v>0</v>
      </c>
    </row>
    <row r="18" spans="1:9">
      <c r="B18" s="394"/>
      <c r="C18" s="395"/>
      <c r="D18" s="395"/>
      <c r="E18" s="396"/>
      <c r="F18" s="397"/>
      <c r="G18" s="398"/>
      <c r="H18" s="398"/>
      <c r="I18" s="398"/>
    </row>
    <row r="19" spans="1:9">
      <c r="A19" s="393" t="s">
        <v>297</v>
      </c>
      <c r="B19" s="393"/>
      <c r="C19" s="393"/>
      <c r="D19" s="393"/>
      <c r="E19" s="422"/>
      <c r="F19" s="423"/>
      <c r="G19" s="424"/>
      <c r="H19" s="424"/>
      <c r="I19" s="392">
        <f>+VIK!F97</f>
        <v>0</v>
      </c>
    </row>
    <row r="20" spans="1:9">
      <c r="B20" s="399"/>
      <c r="C20" s="400"/>
      <c r="D20" s="400"/>
      <c r="E20" s="401"/>
      <c r="F20" s="400"/>
      <c r="G20" s="402"/>
      <c r="H20" s="403"/>
      <c r="I20" s="404"/>
    </row>
    <row r="21" spans="1:9">
      <c r="B21" s="399"/>
      <c r="C21" s="400"/>
      <c r="D21" s="400"/>
      <c r="E21" s="401"/>
      <c r="F21" s="400"/>
      <c r="G21" s="402"/>
      <c r="H21" s="403"/>
      <c r="I21" s="404"/>
    </row>
    <row r="22" spans="1:9">
      <c r="A22" s="405" t="s">
        <v>286</v>
      </c>
      <c r="B22" s="405"/>
      <c r="C22" s="405"/>
      <c r="D22" s="405"/>
      <c r="E22" s="405"/>
      <c r="F22" s="405"/>
      <c r="G22" s="405"/>
      <c r="H22" s="405"/>
      <c r="I22" s="406">
        <f>SUM(I19,I17)</f>
        <v>0</v>
      </c>
    </row>
    <row r="23" spans="1:9">
      <c r="B23" s="399"/>
      <c r="C23" s="400"/>
      <c r="D23" s="400"/>
      <c r="E23" s="401"/>
      <c r="F23" s="400"/>
      <c r="G23" s="402"/>
      <c r="H23" s="403"/>
      <c r="I23" s="404"/>
    </row>
    <row r="24" spans="1:9">
      <c r="B24" s="399"/>
      <c r="C24" s="400"/>
      <c r="D24" s="400"/>
      <c r="E24" s="401"/>
      <c r="F24" s="400"/>
      <c r="G24" s="402"/>
      <c r="H24" s="407" t="s">
        <v>287</v>
      </c>
      <c r="I24" s="408">
        <f>I22*0.25</f>
        <v>0</v>
      </c>
    </row>
    <row r="25" spans="1:9">
      <c r="B25" s="399"/>
      <c r="C25" s="400"/>
      <c r="D25" s="400"/>
      <c r="E25" s="401"/>
      <c r="F25" s="400"/>
      <c r="G25" s="402"/>
      <c r="H25" s="403"/>
      <c r="I25" s="404"/>
    </row>
    <row r="26" spans="1:9">
      <c r="B26" s="399"/>
      <c r="C26" s="400"/>
      <c r="D26" s="400"/>
      <c r="E26" s="401"/>
      <c r="F26" s="400"/>
      <c r="G26" s="402"/>
      <c r="H26" s="425" t="s">
        <v>288</v>
      </c>
      <c r="I26" s="406">
        <f>SUM(I24,I22)</f>
        <v>0</v>
      </c>
    </row>
    <row r="27" spans="1:9">
      <c r="B27" s="399"/>
      <c r="C27" s="400"/>
      <c r="D27" s="400"/>
      <c r="E27" s="401"/>
      <c r="F27" s="400"/>
      <c r="G27" s="402"/>
      <c r="H27" s="403"/>
      <c r="I27" s="409"/>
    </row>
    <row r="28" spans="1:9" ht="15" customHeight="1">
      <c r="B28" s="399"/>
      <c r="C28" s="400"/>
      <c r="D28" s="400"/>
      <c r="E28" s="400"/>
      <c r="F28" s="400"/>
      <c r="G28" s="402"/>
      <c r="H28" s="403"/>
      <c r="I28" s="409"/>
    </row>
    <row r="44" spans="2:9">
      <c r="B44" s="410"/>
      <c r="C44" s="411"/>
      <c r="D44" s="411"/>
      <c r="E44" s="411"/>
      <c r="F44" s="411"/>
      <c r="G44" s="412"/>
      <c r="H44" s="413"/>
      <c r="I44" s="414"/>
    </row>
  </sheetData>
  <mergeCells count="12">
    <mergeCell ref="A19:D19"/>
    <mergeCell ref="A22:H22"/>
    <mergeCell ref="D10:I10"/>
    <mergeCell ref="D13:I13"/>
    <mergeCell ref="D14:I14"/>
    <mergeCell ref="A17:E17"/>
    <mergeCell ref="A1:I1"/>
    <mergeCell ref="B4:C4"/>
    <mergeCell ref="D4:H4"/>
    <mergeCell ref="D5:H5"/>
    <mergeCell ref="D6:H6"/>
    <mergeCell ref="D9:I9"/>
  </mergeCells>
  <pageMargins left="0.98425196850393704" right="0" top="0.39370078740157483" bottom="0.39370078740157483" header="0.51181102362204722" footer="0"/>
  <pageSetup paperSize="9" scale="96" firstPageNumber="2"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NASLOV</vt:lpstr>
      <vt:lpstr>GOR</vt:lpstr>
      <vt:lpstr>VIK</vt:lpstr>
      <vt:lpstr>REKAPITULACIJA</vt:lpstr>
      <vt:lpstr>GOR!Print_Area</vt:lpstr>
      <vt:lpstr>NASLOV!Print_Area</vt:lpstr>
      <vt:lpstr>REKAPITULACIJA!Print_Area</vt:lpstr>
      <vt:lpstr>VIK!Print_Area</vt:lpstr>
      <vt:lpstr>GOR!Print_Titles</vt:lpstr>
    </vt:vector>
  </TitlesOfParts>
  <Company>HCPHS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Korisnik</cp:lastModifiedBy>
  <cp:lastPrinted>2017-09-25T14:29:38Z</cp:lastPrinted>
  <dcterms:created xsi:type="dcterms:W3CDTF">2017-07-05T09:29:42Z</dcterms:created>
  <dcterms:modified xsi:type="dcterms:W3CDTF">2017-09-26T15:52:54Z</dcterms:modified>
</cp:coreProperties>
</file>